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DFAFSVR\lgdshare$\LDWI Bureau\DWI\APPLICATIONS\FY 2026-2027\App documents\"/>
    </mc:Choice>
  </mc:AlternateContent>
  <xr:revisionPtr revIDLastSave="0" documentId="13_ncr:1_{DEEBB4C9-1211-48DC-B77D-EDE0751DAF1B}" xr6:coauthVersionLast="46" xr6:coauthVersionMax="47" xr10:uidLastSave="{00000000-0000-0000-0000-000000000000}"/>
  <bookViews>
    <workbookView xWindow="-23148" yWindow="-108" windowWidth="23256" windowHeight="12576" tabRatio="905" xr2:uid="{EC54694A-A75A-428F-A5A8-D2CB29918B70}"/>
  </bookViews>
  <sheets>
    <sheet name="Cover Sheet" sheetId="10" r:id="rId1"/>
    <sheet name="Distribution Roll Up" sheetId="14" r:id="rId2"/>
    <sheet name="Grant Roll Up" sheetId="13" r:id="rId3"/>
    <sheet name="Prevention" sheetId="2" r:id="rId4"/>
    <sheet name="Law Enforcement" sheetId="1" r:id="rId5"/>
    <sheet name="Teen Court" sheetId="3" r:id="rId6"/>
    <sheet name=" Outpatient TX" sheetId="4" r:id="rId7"/>
    <sheet name="Jail-Based TX" sheetId="5" r:id="rId8"/>
    <sheet name="Preventative TX" sheetId="6" r:id="rId9"/>
    <sheet name="Screening" sheetId="7" r:id="rId10"/>
    <sheet name="Compliance" sheetId="8" r:id="rId11"/>
    <sheet name="Program Admin" sheetId="9" r:id="rId12"/>
  </sheets>
  <definedNames>
    <definedName name="BUDGET" localSheetId="1">'Distribution Roll Up'!$G$1:$O$32</definedName>
    <definedName name="BUDGET">'Grant Roll Up'!$G$1:$O$32</definedName>
    <definedName name="_xlnm.Print_Area" localSheetId="1">'Distribution Roll Up'!$A$1:$Q$34</definedName>
    <definedName name="_xlnm.Print_Area" localSheetId="2">'Grant Roll Up'!$A$1:$Q$34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4" l="1"/>
  <c r="D55" i="9"/>
  <c r="D55" i="8"/>
  <c r="D55" i="7"/>
  <c r="D55" i="6"/>
  <c r="D55" i="5"/>
  <c r="D55" i="4"/>
  <c r="D55" i="3"/>
  <c r="D39" i="1"/>
  <c r="D55" i="2"/>
  <c r="D19" i="1"/>
  <c r="D27" i="9"/>
  <c r="D27" i="8"/>
  <c r="D27" i="7"/>
  <c r="D27" i="6"/>
  <c r="D27" i="5"/>
  <c r="D27" i="4"/>
  <c r="D27" i="3"/>
  <c r="D27" i="2"/>
  <c r="C23" i="2"/>
  <c r="E12" i="14"/>
  <c r="E13" i="14"/>
  <c r="E14" i="14"/>
  <c r="E15" i="14"/>
  <c r="E16" i="14"/>
  <c r="E17" i="14"/>
  <c r="E18" i="14"/>
  <c r="E19" i="14"/>
  <c r="E11" i="14"/>
  <c r="C51" i="9"/>
  <c r="C40" i="9"/>
  <c r="C23" i="9"/>
  <c r="C12" i="9"/>
  <c r="K9" i="14" s="1"/>
  <c r="C28" i="10" s="1"/>
  <c r="C51" i="8"/>
  <c r="C40" i="8"/>
  <c r="C23" i="8"/>
  <c r="C12" i="8"/>
  <c r="K8" i="14" s="1"/>
  <c r="C25" i="10" s="1"/>
  <c r="C51" i="7"/>
  <c r="C40" i="7"/>
  <c r="C23" i="7"/>
  <c r="C12" i="7"/>
  <c r="C51" i="6"/>
  <c r="C40" i="6"/>
  <c r="C23" i="6"/>
  <c r="C12" i="6"/>
  <c r="C51" i="5"/>
  <c r="C40" i="5"/>
  <c r="C23" i="5"/>
  <c r="C12" i="5"/>
  <c r="C51" i="4"/>
  <c r="C40" i="4"/>
  <c r="C23" i="4"/>
  <c r="C12" i="4"/>
  <c r="C51" i="3"/>
  <c r="C40" i="3"/>
  <c r="C23" i="3"/>
  <c r="C12" i="3"/>
  <c r="C35" i="1"/>
  <c r="C24" i="1"/>
  <c r="C15" i="1"/>
  <c r="C4" i="1"/>
  <c r="C51" i="2"/>
  <c r="C40" i="2"/>
  <c r="C12" i="2"/>
  <c r="K20" i="13"/>
  <c r="K9" i="13"/>
  <c r="E28" i="10" s="1"/>
  <c r="K8" i="13"/>
  <c r="E25" i="10" s="1"/>
  <c r="E12" i="13"/>
  <c r="E13" i="13"/>
  <c r="E14" i="13"/>
  <c r="E15" i="13"/>
  <c r="E16" i="13"/>
  <c r="E17" i="13"/>
  <c r="E18" i="13"/>
  <c r="E19" i="13"/>
  <c r="E11" i="13"/>
  <c r="D17" i="13"/>
  <c r="D12" i="13"/>
  <c r="D13" i="13"/>
  <c r="D14" i="13"/>
  <c r="D15" i="13"/>
  <c r="D16" i="13"/>
  <c r="D18" i="13"/>
  <c r="D19" i="13"/>
  <c r="D11" i="13"/>
  <c r="B15" i="13"/>
  <c r="B16" i="13"/>
  <c r="B14" i="13"/>
  <c r="K20" i="14"/>
  <c r="B15" i="14"/>
  <c r="B16" i="14"/>
  <c r="B14" i="14"/>
  <c r="D17" i="14"/>
  <c r="D12" i="14"/>
  <c r="D13" i="14"/>
  <c r="D14" i="14"/>
  <c r="D15" i="14"/>
  <c r="D16" i="14"/>
  <c r="D18" i="14"/>
  <c r="D19" i="14"/>
  <c r="D57" i="3" l="1"/>
  <c r="K7" i="14"/>
  <c r="C23" i="10" s="1"/>
  <c r="K18" i="13"/>
  <c r="K19" i="14"/>
  <c r="K7" i="13"/>
  <c r="E23" i="10" s="1"/>
  <c r="F18" i="13"/>
  <c r="F13" i="13"/>
  <c r="F11" i="13"/>
  <c r="F15" i="14"/>
  <c r="F13" i="14"/>
  <c r="F19" i="13"/>
  <c r="K6" i="13"/>
  <c r="E19" i="10" s="1"/>
  <c r="K17" i="14"/>
  <c r="F17" i="13"/>
  <c r="F19" i="14"/>
  <c r="F14" i="14"/>
  <c r="F17" i="14"/>
  <c r="D22" i="14"/>
  <c r="K12" i="14" s="1"/>
  <c r="F12" i="14"/>
  <c r="G28" i="10"/>
  <c r="K19" i="13"/>
  <c r="G25" i="10"/>
  <c r="K18" i="14"/>
  <c r="K6" i="14"/>
  <c r="C19" i="10" s="1"/>
  <c r="K17" i="13"/>
  <c r="E22" i="13"/>
  <c r="M23" i="13" s="1"/>
  <c r="F16" i="13"/>
  <c r="F15" i="13"/>
  <c r="F14" i="13"/>
  <c r="F12" i="13"/>
  <c r="D22" i="13"/>
  <c r="E22" i="14"/>
  <c r="M23" i="14" s="1"/>
  <c r="F18" i="14"/>
  <c r="F16" i="14"/>
  <c r="F11" i="14"/>
  <c r="E32" i="10" l="1"/>
  <c r="G22" i="10"/>
  <c r="F22" i="14"/>
  <c r="M25" i="14" s="1"/>
  <c r="G19" i="10"/>
  <c r="K10" i="13"/>
  <c r="K21" i="14"/>
  <c r="F22" i="13"/>
  <c r="M25" i="13" s="1"/>
  <c r="B11" i="14"/>
  <c r="B22" i="14" s="1"/>
  <c r="E6" i="14"/>
  <c r="D28" i="14" s="1"/>
  <c r="C32" i="10"/>
  <c r="K21" i="13"/>
  <c r="K10" i="14"/>
  <c r="K12" i="13"/>
  <c r="E6" i="13"/>
  <c r="D28" i="13" s="1"/>
  <c r="B11" i="13"/>
  <c r="B22" i="13" s="1"/>
  <c r="G31" i="10" l="1"/>
  <c r="K25" i="13"/>
  <c r="K25" i="14"/>
</calcChain>
</file>

<file path=xl/sharedStrings.xml><?xml version="1.0" encoding="utf-8"?>
<sst xmlns="http://schemas.openxmlformats.org/spreadsheetml/2006/main" count="697" uniqueCount="209">
  <si>
    <t>Personnel Services</t>
  </si>
  <si>
    <t>Employee Benefits</t>
  </si>
  <si>
    <t>Travel (In-State)</t>
  </si>
  <si>
    <t>Supplies</t>
  </si>
  <si>
    <t>Operating Costs</t>
  </si>
  <si>
    <t>Contractual Services</t>
  </si>
  <si>
    <t>Minor Equipment</t>
  </si>
  <si>
    <t>Capital Purchases</t>
  </si>
  <si>
    <t>Travel (Out-of-State)</t>
  </si>
  <si>
    <t>Thoroughly detail expenditures in each line item. Provide a cost breakdown to identify each expenditure that adds up to the total request for each line item. (i.e. Operating Costs: $500.00 for radio and TV advertisements, $100.00 for postage, $2,500.00 printing educational brochures for community events, $10,000.00 gas, water, and electric utilities, $2,500.00 Prevention Certification Education Courses, $350.00 oil changes for DWI vehicle used to travel to prevention events)</t>
  </si>
  <si>
    <t>4a.</t>
  </si>
  <si>
    <t>4b.</t>
  </si>
  <si>
    <t>4c.</t>
  </si>
  <si>
    <t>4d.</t>
  </si>
  <si>
    <t>Indicate the Source of the In-Kind Match provided: (i.e. County: $500.00, Program Generated Fees: $800.00)</t>
  </si>
  <si>
    <t>Total:</t>
  </si>
  <si>
    <t>Provide the dollar amount requested in Contractual Services (i.e. $10,000.00).</t>
  </si>
  <si>
    <t>Provide the dollar amount requested in each line item (i.e. $15,950.00).</t>
  </si>
  <si>
    <t>Grant: Community Wellness &amp; Outreach- Prevention</t>
  </si>
  <si>
    <t>Distribution In-Kind: Community Wellness &amp; Outreach- Prevention</t>
  </si>
  <si>
    <t>Distribution: Community Wellness &amp; Outreach- Prevention</t>
  </si>
  <si>
    <t>Grant In-Kind: Community Wellness &amp; Outreach- Prevention</t>
  </si>
  <si>
    <t>Distribution: Community Wellness &amp; Outreach- Law Enforcement</t>
  </si>
  <si>
    <t>Distribution In-Kind: Community Wellness &amp; Outreach- Law Enforcement</t>
  </si>
  <si>
    <t>Grant: Community Wellness &amp; Outreach- Law Enforcement</t>
  </si>
  <si>
    <t>Grant In-Kind: Community Wellness &amp; Outreach– Law Enforcement</t>
  </si>
  <si>
    <t>Thoroughly detail expenditures in each line item. Provide a cost breakdown to identify each expenditure that adds up to the total request for each line item. (i.e. Operating Costs: $275 NMTCA dues, $300 fuel for TC vehicle to travel to court, $600 for TC cell phone, )</t>
  </si>
  <si>
    <t>Provide the dollar amount requested in each line item (i.e. $1,175.00).</t>
  </si>
  <si>
    <t>Distribution: Treatment - Outpatient</t>
  </si>
  <si>
    <t>Distribution In-Kind: Treatment- Outpatient</t>
  </si>
  <si>
    <t>Grant: Treatment - Outpatient</t>
  </si>
  <si>
    <t>Grant In-Kind: Treatment - Outpatient</t>
  </si>
  <si>
    <t>Provide the dollar amount requested in each line item.</t>
  </si>
  <si>
    <t>Provide the amount requested in each line item (i.e. $50,000.00).</t>
  </si>
  <si>
    <t>Distribution: Treatment - Jail Based</t>
  </si>
  <si>
    <t>Distribution In-Kind: Treatment - Jail Based</t>
  </si>
  <si>
    <t>Grant: Treatment - Jail Based</t>
  </si>
  <si>
    <t>Grant In-Kind: Treatment - Jail Based</t>
  </si>
  <si>
    <t>Distribution: Treatment - Preventative</t>
  </si>
  <si>
    <t>Distribution In-Kind: Treatment - Preventative</t>
  </si>
  <si>
    <t>Grant: Treatment - Preventative</t>
  </si>
  <si>
    <t>Grant In-Kind: Treatment - Preventative</t>
  </si>
  <si>
    <t>Thoroughly detail expenditures in each line item. Provide a cost breakdown to identify each expenditure that adds up to the total request for each line item. (i.e. Contractual Services: $100,000.00 Contract with Jail-Based Treatment Program)</t>
  </si>
  <si>
    <t>Provide the amount requested in each line item (i.e. $100,000.00).</t>
  </si>
  <si>
    <t>Provide the amount requested in each line item (i.e. $8,000.00).</t>
  </si>
  <si>
    <t>Thoroughly detail expenditures in each line item. Provide a cost breakdown to identify each expenditure that adds up to the total request for each line item. (i.e. Personnel Services: $8,000.00- 10% of Treatment Provider's salary)</t>
  </si>
  <si>
    <r>
      <rPr>
        <sz val="11"/>
        <color rgb="FFFF0000"/>
        <rFont val="Aptos Narrow"/>
        <family val="2"/>
        <scheme val="minor"/>
      </rPr>
      <t>All treatment expenditures must be budgeted in Grant first</t>
    </r>
    <r>
      <rPr>
        <sz val="11"/>
        <color theme="1"/>
        <rFont val="Aptos Narrow"/>
        <family val="2"/>
        <scheme val="minor"/>
      </rPr>
      <t>. Thoroughly detail expenditures in each line item. Provide a cost breakdown to identify each expenditure that adds up to the total request for each line item. (i.e. Contractual Services: $100,000.00 Contract with Jail-Based Treatment Program)</t>
    </r>
  </si>
  <si>
    <r>
      <rPr>
        <sz val="11"/>
        <color rgb="FFFF0000"/>
        <rFont val="Aptos Narrow"/>
        <family val="2"/>
        <scheme val="minor"/>
      </rPr>
      <t>All treatment expenditures must be budgeted in Grant first</t>
    </r>
    <r>
      <rPr>
        <sz val="11"/>
        <color theme="1"/>
        <rFont val="Aptos Narrow"/>
        <family val="2"/>
        <scheme val="minor"/>
      </rPr>
      <t>. Thoroughly detail expenditures in each line item. Provide a cost breakdown to identify each expenditure that adds up to the total request for each line item. (i.e. Personnel Services: $8,000.00- 10% of Treatment Provider's salary)</t>
    </r>
  </si>
  <si>
    <r>
      <rPr>
        <sz val="11"/>
        <color rgb="FFFF0000"/>
        <rFont val="Aptos Narrow"/>
        <family val="2"/>
        <scheme val="minor"/>
      </rPr>
      <t>All treatment expenditures must be budgeted in Grant first</t>
    </r>
    <r>
      <rPr>
        <sz val="11"/>
        <color theme="1"/>
        <rFont val="Aptos Narrow"/>
        <family val="2"/>
        <scheme val="minor"/>
      </rPr>
      <t>. Thoroughly detail expenditures in each line item. Provide a cost breakdown to identify each expenditure that adds up to the total request for each line item. (i.e. Contractual Services: $50,000.00 Contract with local agency to provide Treatment services to DWI offenders)</t>
    </r>
  </si>
  <si>
    <t>Thoroughly detail expenditures in each line item. Provide a cost breakdown to identify each expenditure that adds up to the total request for each line item.  (i.e. Contractual Services: $50,000.00 Contract with local agency to provide Treatment services to DWI offenders)</t>
  </si>
  <si>
    <r>
      <t xml:space="preserve">Thoroughly detail expenditures in each line item. Provide a cost breakdown to identify each expenditure that adds up to the total request for each line item. </t>
    </r>
    <r>
      <rPr>
        <sz val="11"/>
        <color rgb="FFFF0000"/>
        <rFont val="Aptos Narrow"/>
        <family val="2"/>
        <scheme val="minor"/>
      </rPr>
      <t>Screening should be self funded using screening fees collected, and reported as in-kind.</t>
    </r>
  </si>
  <si>
    <t>Thoroughly detail expenditures in each line item. Provide a cost breakdown to identify each expenditure that adds up to the total request for each line item. (i.e. Travel (In-State): $800 travel to Santa Fe for COBT, $500 travel to complinace ad-hoc meetings throughout the state)</t>
  </si>
  <si>
    <t>Provide the dollar amount requested in each line item (i.e. $1,300.00).</t>
  </si>
  <si>
    <t>Distribution – Screening</t>
  </si>
  <si>
    <t>Distribution In-Kind – Screening</t>
  </si>
  <si>
    <t>Grant – Screening</t>
  </si>
  <si>
    <t>Grant In-Kind – Screening</t>
  </si>
  <si>
    <t>Distribution – Compliance Monitoring &amp; Tracking</t>
  </si>
  <si>
    <t>Distribution In-Kind – Compliance Monitoring &amp; Tracking</t>
  </si>
  <si>
    <t>Grant – Compliance Monitoring &amp; Tracking</t>
  </si>
  <si>
    <t>Grant In-Kind – Compliance Monitoring &amp; Tracking</t>
  </si>
  <si>
    <t>Distribution – Program Administration</t>
  </si>
  <si>
    <t>Distribution In-Kind – Program Administration</t>
  </si>
  <si>
    <t>Grant – Program Administration</t>
  </si>
  <si>
    <t>Grant In-Kind – Program Administration</t>
  </si>
  <si>
    <t>Thoroughly detail expenditures in each line item. Provide a cost breakdown to identify each expenditure that adds up to the total request for each line item. (i.e. Personnel Services:$60,000.00-100% of DWI Coordinator's Salary,  $3,000.00- 10% of Administrative Assistants's salary)</t>
  </si>
  <si>
    <t>Provide the dollar amount requested in each line item (i.e. $63,000.00).</t>
  </si>
  <si>
    <t>7a.</t>
  </si>
  <si>
    <t>7b.</t>
  </si>
  <si>
    <t>7c.</t>
  </si>
  <si>
    <t>7d.</t>
  </si>
  <si>
    <t>10a.</t>
  </si>
  <si>
    <t>10b.</t>
  </si>
  <si>
    <t>10c.</t>
  </si>
  <si>
    <t>10d.</t>
  </si>
  <si>
    <t>13a.</t>
  </si>
  <si>
    <t>13b.</t>
  </si>
  <si>
    <t>13c.</t>
  </si>
  <si>
    <t>13d.</t>
  </si>
  <si>
    <t>16a.</t>
  </si>
  <si>
    <t>16b.</t>
  </si>
  <si>
    <t>16c.</t>
  </si>
  <si>
    <t>16d.</t>
  </si>
  <si>
    <t>19a.</t>
  </si>
  <si>
    <t>19b.</t>
  </si>
  <si>
    <t>19c.</t>
  </si>
  <si>
    <t>19d.</t>
  </si>
  <si>
    <t>22a.</t>
  </si>
  <si>
    <t>22b.</t>
  </si>
  <si>
    <t>22c.</t>
  </si>
  <si>
    <t>22d.</t>
  </si>
  <si>
    <t>25a.</t>
  </si>
  <si>
    <t>25b.</t>
  </si>
  <si>
    <t>25c.</t>
  </si>
  <si>
    <t>25d.</t>
  </si>
  <si>
    <t>28a.</t>
  </si>
  <si>
    <t>28b.</t>
  </si>
  <si>
    <t>28c.</t>
  </si>
  <si>
    <t>28d.</t>
  </si>
  <si>
    <t>Distribution: Community Wellness &amp; Outreach- Teen Court</t>
  </si>
  <si>
    <t>Distribution In-Kind: Community Wellness &amp; Outreach- Teen Court</t>
  </si>
  <si>
    <t>Grant: Community Wellness &amp; Outreach- Teen Court</t>
  </si>
  <si>
    <t>Grant In-Kind: Community Wellness &amp; Outreach- Teen Court</t>
  </si>
  <si>
    <t>Application Cover Sheet</t>
  </si>
  <si>
    <t>Local Government Division - DFA</t>
  </si>
  <si>
    <t xml:space="preserve">County/Municipality: </t>
  </si>
  <si>
    <t>DWI Program Coordinator:</t>
  </si>
  <si>
    <r>
      <rPr>
        <b/>
        <sz val="11"/>
        <color theme="1"/>
        <rFont val="Aptos Narrow"/>
        <family val="2"/>
        <scheme val="minor"/>
      </rPr>
      <t>Fiscal Agent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(must match current W-9)</t>
    </r>
  </si>
  <si>
    <t>Name:</t>
  </si>
  <si>
    <t>Contact Person:</t>
  </si>
  <si>
    <t>Address:</t>
  </si>
  <si>
    <t>Mailing Address:</t>
  </si>
  <si>
    <t>City, Zip:</t>
  </si>
  <si>
    <t>Telephone:</t>
  </si>
  <si>
    <t xml:space="preserve">Email: </t>
  </si>
  <si>
    <t>Email:</t>
  </si>
  <si>
    <t>Distribution</t>
  </si>
  <si>
    <t>Grant</t>
  </si>
  <si>
    <t>Component Total:</t>
  </si>
  <si>
    <t xml:space="preserve">Community Wellness &amp; Outreach </t>
  </si>
  <si>
    <t>Treatment</t>
  </si>
  <si>
    <t>Alternative Sentencing</t>
  </si>
  <si>
    <t>Program Administration</t>
  </si>
  <si>
    <t>Certification:</t>
  </si>
  <si>
    <t>(applicant)</t>
  </si>
  <si>
    <t>(date)</t>
  </si>
  <si>
    <t xml:space="preserve">authorizes the applicant to file this application for the assistance from the State of New Mexico. </t>
  </si>
  <si>
    <t xml:space="preserve">To the best of my knowledge, the information presented in this application is true and correct. </t>
  </si>
  <si>
    <t>Printed Name</t>
  </si>
  <si>
    <t>Title</t>
  </si>
  <si>
    <t>Signature</t>
  </si>
  <si>
    <t>ck</t>
  </si>
  <si>
    <t>Tot. Bud. Expd:</t>
  </si>
  <si>
    <t>TOTAL EXPENDITURES</t>
  </si>
  <si>
    <t>TOTAL REVENUES</t>
  </si>
  <si>
    <t>Totals:</t>
  </si>
  <si>
    <t xml:space="preserve">Treatment </t>
  </si>
  <si>
    <t xml:space="preserve">   Minor Equipment</t>
  </si>
  <si>
    <t>Community Wellness &amp; Outreach</t>
  </si>
  <si>
    <t xml:space="preserve">   Contractual Services</t>
  </si>
  <si>
    <t>Adjustment #15</t>
  </si>
  <si>
    <t>Budget</t>
  </si>
  <si>
    <t xml:space="preserve">   Operating Costs</t>
  </si>
  <si>
    <t>City</t>
  </si>
  <si>
    <t>Adjustment #14</t>
  </si>
  <si>
    <t>In-Kind Match:</t>
  </si>
  <si>
    <t xml:space="preserve">   Supplies</t>
  </si>
  <si>
    <t>County</t>
  </si>
  <si>
    <t>Adjustment #13</t>
  </si>
  <si>
    <t xml:space="preserve">   Travel (Out-of-State)</t>
  </si>
  <si>
    <t>Program Generated Fees</t>
  </si>
  <si>
    <t>Adjustment #12</t>
  </si>
  <si>
    <t xml:space="preserve">   Travel (In-State)</t>
  </si>
  <si>
    <t>Adjustment #11</t>
  </si>
  <si>
    <t xml:space="preserve">   Employee Benefits</t>
  </si>
  <si>
    <t>Adjustment #10</t>
  </si>
  <si>
    <t xml:space="preserve">   Personnel Services</t>
  </si>
  <si>
    <t>Local DWI Program Grant</t>
  </si>
  <si>
    <t>Adjustment #9</t>
  </si>
  <si>
    <t>Adjustment #8</t>
  </si>
  <si>
    <t>LINE ITEM</t>
  </si>
  <si>
    <t>SOURCE</t>
  </si>
  <si>
    <t>Adjustment #7</t>
  </si>
  <si>
    <t>TOTAL</t>
  </si>
  <si>
    <t>EXPENDITURES BY</t>
  </si>
  <si>
    <t>REVENUES BY</t>
  </si>
  <si>
    <t>Adjustment #6</t>
  </si>
  <si>
    <t>Adjustment #5</t>
  </si>
  <si>
    <t>Adjustment #4</t>
  </si>
  <si>
    <t xml:space="preserve">Total Grant </t>
  </si>
  <si>
    <t>Adjustment #3</t>
  </si>
  <si>
    <t>Grant:</t>
  </si>
  <si>
    <t>Adjustment #2</t>
  </si>
  <si>
    <t>Adjustment #1</t>
  </si>
  <si>
    <t>GRANT ROLL UP</t>
  </si>
  <si>
    <t>DISTRIBUTION ROLL UP</t>
  </si>
  <si>
    <t xml:space="preserve">   Capital Purchases</t>
  </si>
  <si>
    <t>Local DWI Program Distribution</t>
  </si>
  <si>
    <t>Distribution:</t>
  </si>
  <si>
    <t>In-Kind Match</t>
  </si>
  <si>
    <t>Total Distribution</t>
  </si>
  <si>
    <t xml:space="preserve">FY27 Local DWI Program Distribution and Grant Funding </t>
  </si>
  <si>
    <t xml:space="preserve">The attached resolution adopted by the governing body of </t>
  </si>
  <si>
    <t>on</t>
  </si>
  <si>
    <t>County:</t>
  </si>
  <si>
    <t>City:</t>
  </si>
  <si>
    <t>Program Generated Fees:</t>
  </si>
  <si>
    <t>In-Kind Match Source:</t>
  </si>
  <si>
    <r>
      <t xml:space="preserve"> </t>
    </r>
    <r>
      <rPr>
        <sz val="9"/>
        <color theme="1"/>
        <rFont val="Aptos Narrow"/>
        <scheme val="minor"/>
      </rPr>
      <t>(Sources must match total in-kind in 4b.)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</si>
  <si>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7b.)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</si>
  <si>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7d.)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</si>
  <si>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10b.)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</si>
  <si>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10d.)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</si>
  <si>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13b.)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</si>
  <si>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13d.)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</si>
  <si>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16b.)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</si>
  <si>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16d.)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</si>
  <si>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19b.)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</si>
  <si>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19d.)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</si>
  <si>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22b.)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</si>
  <si>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22d.)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</si>
  <si>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25b.)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</si>
  <si>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25d.)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</si>
  <si>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28b.)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</si>
  <si>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r>
      <t xml:space="preserve"> </t>
    </r>
    <r>
      <rPr>
        <sz val="9"/>
        <color theme="1"/>
        <rFont val="Aptos Narrow"/>
        <scheme val="minor"/>
      </rPr>
      <t>(Sources must match total in-kind in 28d.)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scheme val="minor"/>
      </rPr>
      <t>:</t>
    </r>
  </si>
  <si>
    <t>Total budget for Teen Court (max $40,000)</t>
  </si>
  <si>
    <t>Minimum amount of in-kind match required:</t>
  </si>
  <si>
    <t xml:space="preserve">Once entire LDWI Distribution budget is entered on each tab, verify in-kind match amount meets the required 10% minimum. </t>
  </si>
  <si>
    <t>Thoroughly detail expenditures in each line item. Provide a cost breakdown to identify each expenditure that adds up to the total request for each line item. (i.e. $5,000.00 MOU for Sheriff's Office: $4,000.00 for overtime, $250 for flashlights, $250 for speedbumps, $500 for light tower; $5,000.00 MOU for City Police for overtime) All overtime and equipment requests should be detailed on the Law Enforcement Request Form(s).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</si>
</sst>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b/>
      <u/>
      <sz val="12"/>
      <color indexed="8"/>
      <name val="SWISS"/>
    </font>
    <font>
      <b/>
      <u/>
      <sz val="14"/>
      <color indexed="8"/>
      <name val="SWISS"/>
    </font>
    <font>
      <sz val="8"/>
      <name val="SWISS"/>
    </font>
    <font>
      <sz val="10"/>
      <name val="SWISS"/>
    </font>
    <font>
      <b/>
      <sz val="12"/>
      <name val="SWISS"/>
    </font>
    <font>
      <b/>
      <sz val="24"/>
      <color indexed="8"/>
      <name val="SWISS"/>
    </font>
    <font>
      <sz val="11"/>
      <color theme="1"/>
      <name val="Aptos Narrow"/>
      <scheme val="minor"/>
    </font>
    <font>
      <sz val="9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F9FD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13" fillId="3" borderId="0"/>
  </cellStyleXfs>
  <cellXfs count="163">
    <xf numFmtId="0" fontId="0" fillId="0" borderId="0" xfId="0"/>
    <xf numFmtId="0" fontId="3" fillId="0" borderId="0" xfId="0" applyFont="1"/>
    <xf numFmtId="0" fontId="0" fillId="0" borderId="5" xfId="0" applyBorder="1"/>
    <xf numFmtId="0" fontId="0" fillId="2" borderId="0" xfId="0" applyFill="1"/>
    <xf numFmtId="0" fontId="4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right"/>
    </xf>
    <xf numFmtId="44" fontId="0" fillId="0" borderId="1" xfId="1" applyFont="1" applyBorder="1"/>
    <xf numFmtId="39" fontId="13" fillId="3" borderId="0" xfId="3"/>
    <xf numFmtId="39" fontId="14" fillId="3" borderId="0" xfId="3" applyFont="1"/>
    <xf numFmtId="39" fontId="14" fillId="0" borderId="0" xfId="3" applyFont="1" applyFill="1"/>
    <xf numFmtId="39" fontId="13" fillId="3" borderId="0" xfId="3" applyAlignment="1">
      <alignment horizontal="right"/>
    </xf>
    <xf numFmtId="39" fontId="15" fillId="3" borderId="0" xfId="3" applyFont="1"/>
    <xf numFmtId="43" fontId="0" fillId="0" borderId="0" xfId="2" applyFont="1" applyProtection="1"/>
    <xf numFmtId="39" fontId="13" fillId="3" borderId="0" xfId="3" applyAlignment="1">
      <alignment horizontal="left"/>
    </xf>
    <xf numFmtId="39" fontId="13" fillId="3" borderId="0" xfId="3" applyAlignment="1">
      <alignment horizontal="center"/>
    </xf>
    <xf numFmtId="39" fontId="14" fillId="3" borderId="0" xfId="3" applyFont="1" applyAlignment="1">
      <alignment horizontal="right"/>
    </xf>
    <xf numFmtId="39" fontId="14" fillId="0" borderId="16" xfId="3" applyFont="1" applyFill="1" applyBorder="1"/>
    <xf numFmtId="39" fontId="14" fillId="0" borderId="17" xfId="3" applyFont="1" applyFill="1" applyBorder="1"/>
    <xf numFmtId="39" fontId="14" fillId="0" borderId="18" xfId="3" applyFont="1" applyFill="1" applyBorder="1"/>
    <xf numFmtId="39" fontId="14" fillId="0" borderId="19" xfId="3" applyFont="1" applyFill="1" applyBorder="1"/>
    <xf numFmtId="39" fontId="15" fillId="3" borderId="21" xfId="3" applyFont="1" applyBorder="1"/>
    <xf numFmtId="39" fontId="15" fillId="3" borderId="24" xfId="3" applyFont="1" applyBorder="1"/>
    <xf numFmtId="39" fontId="14" fillId="3" borderId="25" xfId="3" applyFont="1" applyBorder="1"/>
    <xf numFmtId="39" fontId="15" fillId="3" borderId="27" xfId="3" applyFont="1" applyBorder="1"/>
    <xf numFmtId="39" fontId="15" fillId="3" borderId="25" xfId="3" applyFont="1" applyBorder="1"/>
    <xf numFmtId="39" fontId="16" fillId="3" borderId="0" xfId="3" applyFont="1"/>
    <xf numFmtId="39" fontId="15" fillId="2" borderId="0" xfId="3" applyFont="1" applyFill="1"/>
    <xf numFmtId="39" fontId="15" fillId="0" borderId="23" xfId="3" applyFont="1" applyFill="1" applyBorder="1"/>
    <xf numFmtId="39" fontId="14" fillId="2" borderId="0" xfId="3" applyFont="1" applyFill="1"/>
    <xf numFmtId="0" fontId="13" fillId="0" borderId="28" xfId="3" applyNumberFormat="1" applyFill="1" applyBorder="1"/>
    <xf numFmtId="39" fontId="15" fillId="3" borderId="25" xfId="3" applyFont="1" applyBorder="1" applyAlignment="1">
      <alignment vertical="center"/>
    </xf>
    <xf numFmtId="39" fontId="13" fillId="0" borderId="29" xfId="3" applyFill="1" applyBorder="1"/>
    <xf numFmtId="39" fontId="17" fillId="3" borderId="0" xfId="3" applyFont="1"/>
    <xf numFmtId="39" fontId="18" fillId="3" borderId="0" xfId="3" applyFont="1"/>
    <xf numFmtId="39" fontId="13" fillId="0" borderId="30" xfId="3" applyFill="1" applyBorder="1"/>
    <xf numFmtId="39" fontId="18" fillId="4" borderId="0" xfId="3" applyFont="1" applyFill="1"/>
    <xf numFmtId="39" fontId="13" fillId="4" borderId="0" xfId="3" applyFill="1"/>
    <xf numFmtId="39" fontId="15" fillId="3" borderId="24" xfId="3" applyFont="1" applyBorder="1" applyAlignment="1">
      <alignment vertical="center"/>
    </xf>
    <xf numFmtId="9" fontId="19" fillId="4" borderId="0" xfId="3" applyNumberFormat="1" applyFont="1" applyFill="1" applyAlignment="1">
      <alignment horizontal="left"/>
    </xf>
    <xf numFmtId="39" fontId="14" fillId="5" borderId="21" xfId="3" applyFont="1" applyFill="1" applyBorder="1"/>
    <xf numFmtId="39" fontId="14" fillId="5" borderId="31" xfId="3" applyFont="1" applyFill="1" applyBorder="1"/>
    <xf numFmtId="39" fontId="14" fillId="5" borderId="24" xfId="3" applyFont="1" applyFill="1" applyBorder="1"/>
    <xf numFmtId="39" fontId="14" fillId="5" borderId="23" xfId="3" applyFont="1" applyFill="1" applyBorder="1"/>
    <xf numFmtId="39" fontId="14" fillId="5" borderId="25" xfId="3" applyFont="1" applyFill="1" applyBorder="1"/>
    <xf numFmtId="39" fontId="19" fillId="4" borderId="0" xfId="3" applyFont="1" applyFill="1"/>
    <xf numFmtId="39" fontId="14" fillId="2" borderId="0" xfId="3" applyFont="1" applyFill="1" applyAlignment="1">
      <alignment horizontal="center"/>
    </xf>
    <xf numFmtId="39" fontId="14" fillId="3" borderId="21" xfId="3" applyFont="1" applyBorder="1" applyAlignment="1">
      <alignment horizontal="center"/>
    </xf>
    <xf numFmtId="39" fontId="14" fillId="3" borderId="22" xfId="3" applyFont="1" applyBorder="1" applyAlignment="1">
      <alignment horizontal="center"/>
    </xf>
    <xf numFmtId="39" fontId="14" fillId="3" borderId="32" xfId="3" applyFont="1" applyBorder="1"/>
    <xf numFmtId="39" fontId="14" fillId="3" borderId="25" xfId="3" applyFont="1" applyBorder="1" applyAlignment="1">
      <alignment horizontal="center"/>
    </xf>
    <xf numFmtId="39" fontId="14" fillId="3" borderId="0" xfId="3" applyFont="1" applyAlignment="1">
      <alignment horizontal="center"/>
    </xf>
    <xf numFmtId="39" fontId="14" fillId="3" borderId="33" xfId="3" applyFont="1" applyBorder="1" applyAlignment="1">
      <alignment horizontal="center"/>
    </xf>
    <xf numFmtId="39" fontId="14" fillId="3" borderId="34" xfId="3" applyFont="1" applyBorder="1" applyAlignment="1">
      <alignment horizontal="center"/>
    </xf>
    <xf numFmtId="39" fontId="14" fillId="3" borderId="35" xfId="3" applyFont="1" applyBorder="1"/>
    <xf numFmtId="39" fontId="14" fillId="3" borderId="36" xfId="3" applyFont="1" applyBorder="1" applyAlignment="1">
      <alignment horizontal="center"/>
    </xf>
    <xf numFmtId="7" fontId="14" fillId="3" borderId="0" xfId="3" applyNumberFormat="1" applyFont="1" applyAlignment="1">
      <alignment horizontal="center"/>
    </xf>
    <xf numFmtId="5" fontId="14" fillId="3" borderId="0" xfId="3" applyNumberFormat="1" applyFont="1"/>
    <xf numFmtId="39" fontId="20" fillId="3" borderId="0" xfId="3" applyFont="1"/>
    <xf numFmtId="39" fontId="15" fillId="3" borderId="0" xfId="3" applyFont="1" applyAlignment="1">
      <alignment horizontal="right"/>
    </xf>
    <xf numFmtId="49" fontId="13" fillId="4" borderId="0" xfId="3" applyNumberFormat="1" applyFill="1"/>
    <xf numFmtId="39" fontId="13" fillId="4" borderId="0" xfId="3" applyFill="1" applyAlignment="1">
      <alignment horizontal="right"/>
    </xf>
    <xf numFmtId="39" fontId="14" fillId="2" borderId="0" xfId="3" applyFont="1" applyFill="1" applyAlignment="1">
      <alignment horizontal="right"/>
    </xf>
    <xf numFmtId="0" fontId="10" fillId="2" borderId="0" xfId="0" applyFont="1" applyFill="1"/>
    <xf numFmtId="0" fontId="3" fillId="2" borderId="0" xfId="0" applyFont="1" applyFill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9" fontId="15" fillId="3" borderId="25" xfId="3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3" fillId="2" borderId="13" xfId="0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wrapText="1"/>
    </xf>
    <xf numFmtId="2" fontId="0" fillId="0" borderId="40" xfId="0" applyNumberFormat="1" applyBorder="1" applyAlignment="1">
      <alignment horizontal="left"/>
    </xf>
    <xf numFmtId="0" fontId="22" fillId="10" borderId="41" xfId="0" applyFont="1" applyFill="1" applyBorder="1" applyAlignment="1">
      <alignment horizontal="right" vertical="center" wrapText="1"/>
    </xf>
    <xf numFmtId="0" fontId="5" fillId="10" borderId="47" xfId="0" applyFont="1" applyFill="1" applyBorder="1" applyAlignment="1">
      <alignment horizontal="right" vertical="center" wrapText="1"/>
    </xf>
    <xf numFmtId="2" fontId="0" fillId="10" borderId="48" xfId="0" applyNumberFormat="1" applyFill="1" applyBorder="1" applyAlignment="1">
      <alignment horizontal="left"/>
    </xf>
    <xf numFmtId="2" fontId="0" fillId="0" borderId="50" xfId="0" applyNumberFormat="1" applyBorder="1" applyAlignment="1">
      <alignment horizontal="left"/>
    </xf>
    <xf numFmtId="39" fontId="15" fillId="0" borderId="22" xfId="3" applyFont="1" applyFill="1" applyBorder="1"/>
    <xf numFmtId="39" fontId="13" fillId="0" borderId="26" xfId="3" applyFill="1" applyBorder="1"/>
    <xf numFmtId="39" fontId="13" fillId="0" borderId="20" xfId="3" applyFill="1" applyBorder="1"/>
    <xf numFmtId="44" fontId="0" fillId="9" borderId="1" xfId="1" applyFont="1" applyFill="1" applyBorder="1" applyProtection="1">
      <protection locked="0"/>
    </xf>
    <xf numFmtId="0" fontId="0" fillId="9" borderId="6" xfId="0" applyFill="1" applyBorder="1" applyAlignment="1" applyProtection="1">
      <alignment horizontal="left" wrapText="1"/>
      <protection locked="0"/>
    </xf>
    <xf numFmtId="44" fontId="0" fillId="7" borderId="1" xfId="1" applyFont="1" applyFill="1" applyBorder="1" applyProtection="1">
      <protection locked="0"/>
    </xf>
    <xf numFmtId="0" fontId="0" fillId="7" borderId="6" xfId="0" applyFill="1" applyBorder="1" applyAlignment="1" applyProtection="1">
      <alignment horizontal="left" wrapText="1"/>
      <protection locked="0"/>
    </xf>
    <xf numFmtId="2" fontId="0" fillId="7" borderId="6" xfId="0" applyNumberFormat="1" applyFill="1" applyBorder="1" applyAlignment="1" applyProtection="1">
      <alignment horizontal="left"/>
      <protection locked="0"/>
    </xf>
    <xf numFmtId="2" fontId="0" fillId="7" borderId="9" xfId="0" applyNumberFormat="1" applyFill="1" applyBorder="1" applyAlignment="1" applyProtection="1">
      <alignment horizontal="left"/>
      <protection locked="0"/>
    </xf>
    <xf numFmtId="44" fontId="0" fillId="8" borderId="1" xfId="1" applyFont="1" applyFill="1" applyBorder="1" applyProtection="1">
      <protection locked="0"/>
    </xf>
    <xf numFmtId="0" fontId="0" fillId="8" borderId="6" xfId="0" applyFill="1" applyBorder="1" applyAlignment="1" applyProtection="1">
      <alignment horizontal="left" wrapText="1"/>
      <protection locked="0"/>
    </xf>
    <xf numFmtId="44" fontId="0" fillId="6" borderId="1" xfId="1" applyFont="1" applyFill="1" applyBorder="1" applyProtection="1">
      <protection locked="0"/>
    </xf>
    <xf numFmtId="0" fontId="0" fillId="6" borderId="6" xfId="0" applyFill="1" applyBorder="1" applyAlignment="1" applyProtection="1">
      <alignment horizontal="left" wrapText="1"/>
      <protection locked="0"/>
    </xf>
    <xf numFmtId="0" fontId="0" fillId="6" borderId="6" xfId="0" applyFill="1" applyBorder="1" applyAlignment="1" applyProtection="1">
      <alignment horizontal="left"/>
      <protection locked="0"/>
    </xf>
    <xf numFmtId="0" fontId="0" fillId="6" borderId="9" xfId="0" applyFill="1" applyBorder="1" applyAlignment="1" applyProtection="1">
      <alignment horizontal="left"/>
      <protection locked="0"/>
    </xf>
    <xf numFmtId="0" fontId="0" fillId="7" borderId="6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14" fontId="0" fillId="11" borderId="10" xfId="0" applyNumberFormat="1" applyFill="1" applyBorder="1" applyAlignment="1" applyProtection="1">
      <alignment horizontal="left"/>
      <protection locked="0"/>
    </xf>
    <xf numFmtId="44" fontId="0" fillId="2" borderId="0" xfId="1" applyFont="1" applyFill="1" applyAlignment="1">
      <alignment horizontal="center"/>
    </xf>
    <xf numFmtId="44" fontId="0" fillId="2" borderId="10" xfId="1" applyFont="1" applyFill="1" applyBorder="1" applyAlignment="1">
      <alignment horizontal="center"/>
    </xf>
    <xf numFmtId="44" fontId="0" fillId="2" borderId="14" xfId="1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39" fontId="14" fillId="2" borderId="34" xfId="3" applyFont="1" applyFill="1" applyBorder="1" applyAlignment="1">
      <alignment horizontal="center"/>
    </xf>
    <xf numFmtId="39" fontId="14" fillId="2" borderId="31" xfId="3" applyFont="1" applyFill="1" applyBorder="1" applyAlignment="1">
      <alignment horizontal="center"/>
    </xf>
    <xf numFmtId="43" fontId="13" fillId="3" borderId="0" xfId="3" applyNumberFormat="1" applyAlignment="1">
      <alignment horizontal="left"/>
    </xf>
    <xf numFmtId="39" fontId="16" fillId="2" borderId="0" xfId="3" applyFont="1" applyFill="1" applyAlignment="1">
      <alignment horizontal="center"/>
    </xf>
    <xf numFmtId="0" fontId="0" fillId="7" borderId="9" xfId="0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0" fillId="11" borderId="10" xfId="0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/>
    </xf>
    <xf numFmtId="0" fontId="0" fillId="11" borderId="12" xfId="0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44" fontId="0" fillId="2" borderId="0" xfId="1" applyFont="1" applyFill="1" applyAlignment="1">
      <alignment horizontal="center"/>
    </xf>
    <xf numFmtId="44" fontId="0" fillId="2" borderId="10" xfId="1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/>
    </xf>
    <xf numFmtId="0" fontId="0" fillId="2" borderId="15" xfId="0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44" fontId="0" fillId="2" borderId="14" xfId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39" fontId="21" fillId="3" borderId="39" xfId="3" applyFont="1" applyBorder="1" applyAlignment="1">
      <alignment horizontal="center" vertical="center"/>
    </xf>
    <xf numFmtId="39" fontId="21" fillId="3" borderId="38" xfId="3" applyFont="1" applyBorder="1" applyAlignment="1">
      <alignment horizontal="center" vertical="center"/>
    </xf>
    <xf numFmtId="39" fontId="21" fillId="3" borderId="37" xfId="3" applyFont="1" applyBorder="1" applyAlignment="1">
      <alignment horizontal="center" vertical="center"/>
    </xf>
    <xf numFmtId="39" fontId="21" fillId="3" borderId="23" xfId="3" applyFont="1" applyBorder="1" applyAlignment="1">
      <alignment horizontal="center" vertical="center"/>
    </xf>
    <xf numFmtId="39" fontId="21" fillId="3" borderId="26" xfId="3" applyFont="1" applyBorder="1" applyAlignment="1">
      <alignment horizontal="center" vertical="center"/>
    </xf>
    <xf numFmtId="39" fontId="21" fillId="3" borderId="31" xfId="3" applyFont="1" applyBorder="1" applyAlignment="1">
      <alignment horizontal="center" vertical="center"/>
    </xf>
    <xf numFmtId="7" fontId="14" fillId="3" borderId="10" xfId="3" applyNumberFormat="1" applyFont="1" applyBorder="1" applyAlignment="1">
      <alignment horizontal="center"/>
    </xf>
    <xf numFmtId="39" fontId="13" fillId="3" borderId="0" xfId="3" applyAlignment="1">
      <alignment horizontal="right"/>
    </xf>
    <xf numFmtId="39" fontId="13" fillId="3" borderId="0" xfId="3" applyAlignment="1">
      <alignment horizontal="center"/>
    </xf>
    <xf numFmtId="0" fontId="0" fillId="0" borderId="41" xfId="0" applyBorder="1" applyAlignment="1">
      <alignment horizontal="right" vertical="center" wrapText="1"/>
    </xf>
    <xf numFmtId="0" fontId="5" fillId="0" borderId="4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42" xfId="0" applyBorder="1" applyAlignment="1">
      <alignment horizontal="right" vertical="center" wrapText="1"/>
    </xf>
    <xf numFmtId="0" fontId="5" fillId="0" borderId="4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49" xfId="0" applyBorder="1" applyAlignment="1">
      <alignment horizontal="right" vertical="center" wrapText="1"/>
    </xf>
  </cellXfs>
  <cellStyles count="4">
    <cellStyle name="Comma" xfId="2" builtinId="3"/>
    <cellStyle name="Currency" xfId="1" builtinId="4"/>
    <cellStyle name="Normal" xfId="0" builtinId="0"/>
    <cellStyle name="Normal 2" xfId="3" xr:uid="{D4E34BE5-C9A5-4F32-BAA2-9E6B69F5C0CB}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5F9FD"/>
      <color rgb="FFEEF5FC"/>
      <color rgb="FFFFE5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C5B0-0D1F-4ED7-A907-BB083786AF20}">
  <sheetPr>
    <tabColor rgb="FFFF0000"/>
    <pageSetUpPr fitToPage="1"/>
  </sheetPr>
  <dimension ref="A1:J55"/>
  <sheetViews>
    <sheetView tabSelected="1" topLeftCell="B1" workbookViewId="0">
      <selection activeCell="D5" sqref="D5:F5"/>
    </sheetView>
  </sheetViews>
  <sheetFormatPr defaultRowHeight="13.8"/>
  <cols>
    <col min="1" max="1" width="6.69921875" customWidth="1"/>
    <col min="2" max="2" width="11.8984375" customWidth="1"/>
    <col min="3" max="3" width="14.296875" customWidth="1"/>
    <col min="4" max="4" width="10.09765625" customWidth="1"/>
    <col min="5" max="5" width="13.69921875" customWidth="1"/>
    <col min="9" max="9" width="14.296875" customWidth="1"/>
  </cols>
  <sheetData>
    <row r="1" spans="1:10" ht="17.399999999999999">
      <c r="A1" s="122" t="s">
        <v>103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7.399999999999999">
      <c r="A2" s="122" t="s">
        <v>181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7.399999999999999">
      <c r="A3" s="122" t="s">
        <v>104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.6">
      <c r="A5" s="3"/>
      <c r="B5" s="123" t="s">
        <v>105</v>
      </c>
      <c r="C5" s="123"/>
      <c r="D5" s="124"/>
      <c r="E5" s="124"/>
      <c r="F5" s="124"/>
      <c r="G5" s="3"/>
      <c r="H5" s="3"/>
      <c r="I5" s="3"/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4.4" thickBot="1">
      <c r="A8" s="3"/>
      <c r="B8" s="120" t="s">
        <v>106</v>
      </c>
      <c r="C8" s="120"/>
      <c r="D8" s="120"/>
      <c r="E8" s="3"/>
      <c r="F8" s="121" t="s">
        <v>107</v>
      </c>
      <c r="G8" s="121"/>
      <c r="H8" s="121"/>
      <c r="I8" s="121"/>
      <c r="J8" s="3"/>
    </row>
    <row r="9" spans="1:10" ht="14.4" thickTop="1">
      <c r="A9" s="3"/>
      <c r="B9" s="68" t="s">
        <v>108</v>
      </c>
      <c r="C9" s="124"/>
      <c r="D9" s="124"/>
      <c r="E9" s="3"/>
      <c r="F9" s="125" t="s">
        <v>109</v>
      </c>
      <c r="G9" s="125"/>
      <c r="H9" s="124"/>
      <c r="I9" s="124"/>
      <c r="J9" s="3"/>
    </row>
    <row r="10" spans="1:10">
      <c r="A10" s="3"/>
      <c r="B10" s="68" t="s">
        <v>110</v>
      </c>
      <c r="C10" s="126"/>
      <c r="D10" s="126"/>
      <c r="E10" s="3"/>
      <c r="F10" s="125" t="s">
        <v>111</v>
      </c>
      <c r="G10" s="125"/>
      <c r="H10" s="126"/>
      <c r="I10" s="126"/>
      <c r="J10" s="3"/>
    </row>
    <row r="11" spans="1:10">
      <c r="A11" s="3"/>
      <c r="B11" s="68" t="s">
        <v>112</v>
      </c>
      <c r="C11" s="126"/>
      <c r="D11" s="126"/>
      <c r="E11" s="3"/>
      <c r="F11" s="125" t="s">
        <v>112</v>
      </c>
      <c r="G11" s="125"/>
      <c r="H11" s="126"/>
      <c r="I11" s="126"/>
      <c r="J11" s="3"/>
    </row>
    <row r="12" spans="1:10">
      <c r="A12" s="3"/>
      <c r="B12" s="68" t="s">
        <v>113</v>
      </c>
      <c r="C12" s="126"/>
      <c r="D12" s="126"/>
      <c r="E12" s="3"/>
      <c r="F12" s="125" t="s">
        <v>113</v>
      </c>
      <c r="G12" s="125"/>
      <c r="H12" s="126"/>
      <c r="I12" s="126"/>
      <c r="J12" s="3"/>
    </row>
    <row r="13" spans="1:10">
      <c r="A13" s="3"/>
      <c r="B13" s="68" t="s">
        <v>114</v>
      </c>
      <c r="C13" s="126"/>
      <c r="D13" s="126"/>
      <c r="E13" s="3"/>
      <c r="F13" s="125" t="s">
        <v>115</v>
      </c>
      <c r="G13" s="125"/>
      <c r="H13" s="126"/>
      <c r="I13" s="126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>
      <c r="A15" s="127"/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4.4" thickBot="1">
      <c r="A17" s="69"/>
      <c r="B17" s="69"/>
      <c r="C17" s="70" t="s">
        <v>116</v>
      </c>
      <c r="D17" s="71"/>
      <c r="E17" s="70" t="s">
        <v>117</v>
      </c>
      <c r="F17" s="71"/>
      <c r="G17" s="128" t="s">
        <v>118</v>
      </c>
      <c r="H17" s="128"/>
      <c r="I17" s="69"/>
      <c r="J17" s="69"/>
    </row>
    <row r="18" spans="1:10" ht="14.4" thickTop="1">
      <c r="A18" s="69"/>
      <c r="B18" s="69"/>
      <c r="C18" s="71"/>
      <c r="D18" s="71"/>
      <c r="E18" s="71"/>
      <c r="F18" s="71"/>
      <c r="G18" s="82"/>
      <c r="H18" s="71"/>
      <c r="I18" s="69"/>
      <c r="J18" s="69"/>
    </row>
    <row r="19" spans="1:10" ht="15.75" customHeight="1">
      <c r="A19" s="3"/>
      <c r="B19" s="129" t="s">
        <v>119</v>
      </c>
      <c r="C19" s="130">
        <f>'Distribution Roll Up'!K6</f>
        <v>0</v>
      </c>
      <c r="D19" s="83"/>
      <c r="E19" s="130">
        <f>'Grant Roll Up'!K6</f>
        <v>0</v>
      </c>
      <c r="F19" s="83"/>
      <c r="G19" s="130">
        <f>SUM(C19+E19)</f>
        <v>0</v>
      </c>
      <c r="H19" s="130"/>
      <c r="I19" s="3"/>
      <c r="J19" s="3"/>
    </row>
    <row r="20" spans="1:10" ht="18" customHeight="1">
      <c r="A20" s="3"/>
      <c r="B20" s="129"/>
      <c r="C20" s="131"/>
      <c r="D20" s="83"/>
      <c r="E20" s="131"/>
      <c r="F20" s="83"/>
      <c r="G20" s="131"/>
      <c r="H20" s="131"/>
      <c r="I20" s="3"/>
      <c r="J20" s="3"/>
    </row>
    <row r="21" spans="1:10" ht="18" customHeight="1">
      <c r="A21" s="3"/>
      <c r="B21" s="80"/>
      <c r="C21" s="109"/>
      <c r="D21" s="83"/>
      <c r="E21" s="109"/>
      <c r="F21" s="83"/>
      <c r="G21" s="109"/>
      <c r="H21" s="109"/>
      <c r="I21" s="3"/>
      <c r="J21" s="3"/>
    </row>
    <row r="22" spans="1:10">
      <c r="A22" s="3"/>
      <c r="B22" s="134" t="s">
        <v>120</v>
      </c>
      <c r="C22" s="109"/>
      <c r="D22" s="83"/>
      <c r="E22" s="109"/>
      <c r="F22" s="83"/>
      <c r="G22" s="130">
        <f>SUM(C23+E23)</f>
        <v>0</v>
      </c>
      <c r="H22" s="130"/>
      <c r="I22" s="3"/>
      <c r="J22" s="3"/>
    </row>
    <row r="23" spans="1:10">
      <c r="A23" s="3"/>
      <c r="B23" s="134"/>
      <c r="C23" s="110">
        <f>'Distribution Roll Up'!K7</f>
        <v>0</v>
      </c>
      <c r="D23" s="83"/>
      <c r="E23" s="110">
        <f>'Grant Roll Up'!K7</f>
        <v>0</v>
      </c>
      <c r="F23" s="83"/>
      <c r="G23" s="131"/>
      <c r="H23" s="131"/>
      <c r="I23" s="3"/>
      <c r="J23" s="3"/>
    </row>
    <row r="24" spans="1:10">
      <c r="A24" s="3"/>
      <c r="B24" s="81"/>
      <c r="C24" s="109"/>
      <c r="D24" s="83"/>
      <c r="E24" s="109"/>
      <c r="F24" s="83"/>
      <c r="G24" s="109"/>
      <c r="H24" s="109"/>
      <c r="I24" s="3"/>
      <c r="J24" s="3"/>
    </row>
    <row r="25" spans="1:10" ht="15" customHeight="1">
      <c r="A25" s="3"/>
      <c r="B25" s="129" t="s">
        <v>121</v>
      </c>
      <c r="C25" s="130">
        <f>'Distribution Roll Up'!K8</f>
        <v>0</v>
      </c>
      <c r="D25" s="83"/>
      <c r="E25" s="130">
        <f>'Grant Roll Up'!K8</f>
        <v>0</v>
      </c>
      <c r="F25" s="83"/>
      <c r="G25" s="130">
        <f>SUM(C25+E25)</f>
        <v>0</v>
      </c>
      <c r="H25" s="130"/>
      <c r="I25" s="3"/>
      <c r="J25" s="3"/>
    </row>
    <row r="26" spans="1:10">
      <c r="A26" s="3"/>
      <c r="B26" s="129"/>
      <c r="C26" s="131"/>
      <c r="D26" s="83"/>
      <c r="E26" s="131"/>
      <c r="F26" s="83"/>
      <c r="G26" s="131"/>
      <c r="H26" s="131"/>
      <c r="I26" s="3"/>
      <c r="J26" s="3"/>
    </row>
    <row r="27" spans="1:10">
      <c r="A27" s="3"/>
      <c r="B27" s="80"/>
      <c r="C27" s="109"/>
      <c r="D27" s="83"/>
      <c r="E27" s="109"/>
      <c r="F27" s="83"/>
      <c r="G27" s="109"/>
      <c r="H27" s="109"/>
      <c r="I27" s="3"/>
      <c r="J27" s="3"/>
    </row>
    <row r="28" spans="1:10" ht="15" customHeight="1">
      <c r="A28" s="3"/>
      <c r="B28" s="129" t="s">
        <v>122</v>
      </c>
      <c r="C28" s="130">
        <f>'Distribution Roll Up'!K9</f>
        <v>0</v>
      </c>
      <c r="D28" s="83"/>
      <c r="E28" s="130">
        <f>'Grant Roll Up'!K9</f>
        <v>0</v>
      </c>
      <c r="F28" s="83"/>
      <c r="G28" s="130">
        <f>SUM(C28+E28)</f>
        <v>0</v>
      </c>
      <c r="H28" s="130"/>
      <c r="I28" s="3"/>
      <c r="J28" s="3"/>
    </row>
    <row r="29" spans="1:10">
      <c r="A29" s="3"/>
      <c r="B29" s="129"/>
      <c r="C29" s="131"/>
      <c r="D29" s="83"/>
      <c r="E29" s="131"/>
      <c r="F29" s="83"/>
      <c r="G29" s="131"/>
      <c r="H29" s="131"/>
      <c r="I29" s="3"/>
      <c r="J29" s="3"/>
    </row>
    <row r="30" spans="1:10">
      <c r="A30" s="3"/>
      <c r="B30" s="3"/>
      <c r="C30" s="109"/>
      <c r="D30" s="83"/>
      <c r="E30" s="109"/>
      <c r="F30" s="83"/>
      <c r="G30" s="112"/>
      <c r="H30" s="112"/>
      <c r="I30" s="3"/>
      <c r="J30" s="3"/>
    </row>
    <row r="31" spans="1:10">
      <c r="A31" s="3"/>
      <c r="B31" s="3"/>
      <c r="C31" s="109"/>
      <c r="D31" s="83"/>
      <c r="E31" s="109"/>
      <c r="F31" s="83"/>
      <c r="G31" s="130">
        <f>SUM(C32+E32)</f>
        <v>0</v>
      </c>
      <c r="H31" s="130"/>
      <c r="I31" s="3"/>
      <c r="J31" s="3"/>
    </row>
    <row r="32" spans="1:10" ht="14.4" thickBot="1">
      <c r="A32" s="3"/>
      <c r="B32" s="74" t="s">
        <v>15</v>
      </c>
      <c r="C32" s="111">
        <f>SUM(C19+C23+C25+C28)</f>
        <v>0</v>
      </c>
      <c r="D32" s="83"/>
      <c r="E32" s="111">
        <f>SUM(E19+E23+E25+E28)</f>
        <v>0</v>
      </c>
      <c r="F32" s="83"/>
      <c r="G32" s="135"/>
      <c r="H32" s="135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 t="s">
        <v>123</v>
      </c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136" t="s">
        <v>182</v>
      </c>
      <c r="C37" s="136"/>
      <c r="D37" s="136"/>
      <c r="E37" s="136"/>
      <c r="F37" s="136"/>
      <c r="G37" s="136"/>
      <c r="H37" s="136"/>
      <c r="I37" s="136"/>
      <c r="J37" s="3"/>
    </row>
    <row r="38" spans="1:10" ht="18.600000000000001" customHeight="1">
      <c r="A38" s="3"/>
      <c r="B38" s="124"/>
      <c r="C38" s="124"/>
      <c r="D38" s="73" t="s">
        <v>183</v>
      </c>
      <c r="E38" s="108"/>
      <c r="F38" s="72"/>
      <c r="G38" s="72"/>
      <c r="H38" s="72"/>
      <c r="I38" s="72"/>
      <c r="J38" s="3"/>
    </row>
    <row r="39" spans="1:10">
      <c r="A39" s="3"/>
      <c r="B39" s="132" t="s">
        <v>124</v>
      </c>
      <c r="C39" s="132"/>
      <c r="E39" s="75" t="s">
        <v>125</v>
      </c>
      <c r="F39" s="3"/>
      <c r="G39" s="3"/>
      <c r="H39" s="3"/>
      <c r="I39" s="3"/>
      <c r="J39" s="3"/>
    </row>
    <row r="40" spans="1:10">
      <c r="A40" s="3"/>
      <c r="B40" s="136" t="s">
        <v>126</v>
      </c>
      <c r="C40" s="136"/>
      <c r="D40" s="136"/>
      <c r="E40" s="136"/>
      <c r="F40" s="136"/>
      <c r="G40" s="136"/>
      <c r="H40" s="136"/>
      <c r="I40" s="136"/>
      <c r="J40" s="3"/>
    </row>
    <row r="41" spans="1:10">
      <c r="A41" s="3"/>
      <c r="B41" s="136" t="s">
        <v>127</v>
      </c>
      <c r="C41" s="136"/>
      <c r="D41" s="136"/>
      <c r="E41" s="136"/>
      <c r="F41" s="136"/>
      <c r="G41" s="136"/>
      <c r="H41" s="136"/>
      <c r="I41" s="136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124"/>
      <c r="C44" s="124"/>
      <c r="D44" s="124"/>
      <c r="E44" s="3"/>
      <c r="F44" s="124"/>
      <c r="G44" s="124"/>
      <c r="H44" s="124"/>
      <c r="I44" s="124"/>
      <c r="J44" s="3"/>
    </row>
    <row r="45" spans="1:10">
      <c r="A45" s="3"/>
      <c r="B45" s="133" t="s">
        <v>128</v>
      </c>
      <c r="C45" s="133"/>
      <c r="D45" s="133"/>
      <c r="E45" s="3"/>
      <c r="F45" s="133" t="s">
        <v>129</v>
      </c>
      <c r="G45" s="133"/>
      <c r="H45" s="133"/>
      <c r="I45" s="13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124"/>
      <c r="C49" s="124"/>
      <c r="D49" s="124"/>
      <c r="E49" s="3"/>
      <c r="F49" s="3"/>
      <c r="G49" s="3"/>
      <c r="H49" s="3"/>
      <c r="I49" s="3"/>
      <c r="J49" s="3"/>
    </row>
    <row r="50" spans="1:10">
      <c r="A50" s="3"/>
      <c r="B50" s="133" t="s">
        <v>130</v>
      </c>
      <c r="C50" s="133"/>
      <c r="D50" s="13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</sheetData>
  <sheetProtection algorithmName="SHA-512" hashValue="Tsw0DRmwEJNA7aYOGc056hT/c6eSOfEZYhVeJdsmgokoIEphlebIsNs+AF7wxaD7XvkUvFwiOUU3b6dALevXyg==" saltValue="sCBsOzWjgRweHwmk8Zn9aQ==" spinCount="100000" sheet="1" objects="1" scenarios="1" selectLockedCells="1"/>
  <mergeCells count="50">
    <mergeCell ref="B50:D50"/>
    <mergeCell ref="B38:C38"/>
    <mergeCell ref="B44:D44"/>
    <mergeCell ref="F44:I44"/>
    <mergeCell ref="G22:H23"/>
    <mergeCell ref="G28:H29"/>
    <mergeCell ref="G25:H26"/>
    <mergeCell ref="B22:B23"/>
    <mergeCell ref="G31:H32"/>
    <mergeCell ref="B40:I40"/>
    <mergeCell ref="B41:I41"/>
    <mergeCell ref="B45:D45"/>
    <mergeCell ref="F45:I45"/>
    <mergeCell ref="B49:D49"/>
    <mergeCell ref="E25:E26"/>
    <mergeCell ref="B37:I37"/>
    <mergeCell ref="B39:C39"/>
    <mergeCell ref="B28:B29"/>
    <mergeCell ref="C28:C29"/>
    <mergeCell ref="E28:E29"/>
    <mergeCell ref="C13:D13"/>
    <mergeCell ref="B25:B26"/>
    <mergeCell ref="C25:C26"/>
    <mergeCell ref="F13:G13"/>
    <mergeCell ref="H13:I13"/>
    <mergeCell ref="A15:J15"/>
    <mergeCell ref="G17:H17"/>
    <mergeCell ref="B19:B20"/>
    <mergeCell ref="C19:C20"/>
    <mergeCell ref="E19:E20"/>
    <mergeCell ref="G19:H20"/>
    <mergeCell ref="C11:D11"/>
    <mergeCell ref="F11:G11"/>
    <mergeCell ref="H11:I11"/>
    <mergeCell ref="C12:D12"/>
    <mergeCell ref="F12:G12"/>
    <mergeCell ref="H12:I12"/>
    <mergeCell ref="C9:D9"/>
    <mergeCell ref="F9:G9"/>
    <mergeCell ref="H9:I9"/>
    <mergeCell ref="C10:D10"/>
    <mergeCell ref="F10:G10"/>
    <mergeCell ref="H10:I10"/>
    <mergeCell ref="B8:D8"/>
    <mergeCell ref="F8:I8"/>
    <mergeCell ref="A1:J1"/>
    <mergeCell ref="A2:J2"/>
    <mergeCell ref="A3:J3"/>
    <mergeCell ref="B5:C5"/>
    <mergeCell ref="D5:F5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C44F-6036-4173-A86F-FEEF32001858}">
  <sheetPr>
    <tabColor rgb="FFFFC000"/>
    <pageSetUpPr fitToPage="1"/>
  </sheetPr>
  <dimension ref="A1:F55"/>
  <sheetViews>
    <sheetView workbookViewId="0">
      <selection activeCell="D24" sqref="D24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87</v>
      </c>
      <c r="B1" s="152" t="s">
        <v>53</v>
      </c>
      <c r="C1" s="153"/>
      <c r="D1" s="154"/>
    </row>
    <row r="2" spans="1:4" ht="41.4">
      <c r="A2" s="9"/>
      <c r="B2" s="2"/>
      <c r="C2" s="5" t="s">
        <v>32</v>
      </c>
      <c r="D2" s="6" t="s">
        <v>50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88</v>
      </c>
      <c r="B13" s="155" t="s">
        <v>54</v>
      </c>
      <c r="C13" s="156"/>
      <c r="D13" s="157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2.25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6.5" customHeight="1" thickBot="1">
      <c r="A27" s="9"/>
      <c r="B27" s="146" t="s">
        <v>199</v>
      </c>
      <c r="C27" s="162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89</v>
      </c>
      <c r="B29" s="152" t="s">
        <v>55</v>
      </c>
      <c r="C29" s="153"/>
      <c r="D29" s="154"/>
      <c r="E29" s="4"/>
      <c r="F29" s="4"/>
    </row>
    <row r="30" spans="1:6" ht="41.4">
      <c r="A30" s="9"/>
      <c r="B30" s="2"/>
      <c r="C30" s="5" t="s">
        <v>32</v>
      </c>
      <c r="D30" s="6" t="s">
        <v>50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90</v>
      </c>
      <c r="B41" s="155" t="s">
        <v>56</v>
      </c>
      <c r="C41" s="156"/>
      <c r="D41" s="157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3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200</v>
      </c>
      <c r="C55" s="147"/>
      <c r="D55" s="90">
        <f>D52+D53+D54</f>
        <v>0</v>
      </c>
    </row>
  </sheetData>
  <sheetProtection algorithmName="SHA-512" hashValue="atHOysn1T6MGyOypYmIwmSDnUT+yXCbPq7LeEknhsrZR3gK92UxVXLn2A91UpprDOQ/mYbhLY8ml78jwoaF3jA==" saltValue="scWfGsxEkypHhBQCNu/gOg==" spinCount="100000" sheet="1" objects="1" scenarios="1" selectLockedCells="1"/>
  <mergeCells count="8"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D27:D28">
    <cfRule type="cellIs" dxfId="5" priority="2" operator="notEqual">
      <formula>$C$23</formula>
    </cfRule>
  </conditionalFormatting>
  <conditionalFormatting sqref="D55">
    <cfRule type="cellIs" dxfId="4" priority="1" operator="notEqual">
      <formula>$C$51</formula>
    </cfRule>
  </conditionalFormatting>
  <pageMargins left="0.7" right="0.7" top="0.75" bottom="0.75" header="0.3" footer="0.3"/>
  <pageSetup scale="65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A143-794F-473E-925D-5E9E18267C97}">
  <sheetPr>
    <tabColor rgb="FFFFC000"/>
    <pageSetUpPr fitToPage="1"/>
  </sheetPr>
  <dimension ref="A1:F55"/>
  <sheetViews>
    <sheetView workbookViewId="0">
      <selection activeCell="D3" sqref="D3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91</v>
      </c>
      <c r="B1" s="152" t="s">
        <v>57</v>
      </c>
      <c r="C1" s="153"/>
      <c r="D1" s="154"/>
    </row>
    <row r="2" spans="1:4" ht="55.2">
      <c r="A2" s="9"/>
      <c r="B2" s="2"/>
      <c r="C2" s="5" t="s">
        <v>52</v>
      </c>
      <c r="D2" s="6" t="s">
        <v>51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 ht="14.4" thickBot="1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92</v>
      </c>
      <c r="B13" s="152" t="s">
        <v>58</v>
      </c>
      <c r="C13" s="153"/>
      <c r="D13" s="154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6.75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6.5" customHeight="1" thickBot="1">
      <c r="A27" s="9"/>
      <c r="B27" s="146" t="s">
        <v>201</v>
      </c>
      <c r="C27" s="162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93</v>
      </c>
      <c r="B29" s="152" t="s">
        <v>59</v>
      </c>
      <c r="C29" s="153"/>
      <c r="D29" s="154"/>
      <c r="E29" s="4"/>
      <c r="F29" s="4"/>
    </row>
    <row r="30" spans="1:6" ht="55.2">
      <c r="A30" s="9"/>
      <c r="B30" s="2"/>
      <c r="C30" s="5" t="s">
        <v>52</v>
      </c>
      <c r="D30" s="6" t="s">
        <v>51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 ht="14.4" thickBot="1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94</v>
      </c>
      <c r="B41" s="152" t="s">
        <v>60</v>
      </c>
      <c r="C41" s="153"/>
      <c r="D41" s="154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59.2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202</v>
      </c>
      <c r="C55" s="147"/>
      <c r="D55" s="90">
        <f>D52+D53+D54</f>
        <v>0</v>
      </c>
    </row>
  </sheetData>
  <sheetProtection algorithmName="SHA-512" hashValue="Ml7aHG1D5MJIBaolTZwIvqLbs9UtVD1F71lkhD3vWF18K5oklcOnkGdm0ajQPaHPqlAOPTf8iJTySyoJoav00Q==" saltValue="O/UDAU4nBRwLeQAgNhpFbg==" spinCount="100000" sheet="1" objects="1" scenarios="1" selectLockedCells="1"/>
  <mergeCells count="8"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D27:D28">
    <cfRule type="cellIs" dxfId="3" priority="2" operator="notEqual">
      <formula>$C$23</formula>
    </cfRule>
  </conditionalFormatting>
  <conditionalFormatting sqref="D55">
    <cfRule type="cellIs" dxfId="2" priority="1" operator="notEqual">
      <formula>$C$51</formula>
    </cfRule>
  </conditionalFormatting>
  <pageMargins left="0.7" right="0.7" top="0.75" bottom="0.75" header="0.3" footer="0.3"/>
  <pageSetup scale="65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7C64-DF02-4B5D-A4AC-2C1B0EF0418F}">
  <sheetPr>
    <tabColor theme="8" tint="0.79998168889431442"/>
    <pageSetUpPr fitToPage="1"/>
  </sheetPr>
  <dimension ref="A1:F55"/>
  <sheetViews>
    <sheetView workbookViewId="0">
      <selection activeCell="C32" sqref="C32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95</v>
      </c>
      <c r="B1" s="152" t="s">
        <v>61</v>
      </c>
      <c r="C1" s="153"/>
      <c r="D1" s="154"/>
    </row>
    <row r="2" spans="1:4" ht="55.2">
      <c r="A2" s="9"/>
      <c r="B2" s="2"/>
      <c r="C2" s="5" t="s">
        <v>66</v>
      </c>
      <c r="D2" s="6" t="s">
        <v>65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 ht="14.4" thickBot="1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96</v>
      </c>
      <c r="B13" s="152" t="s">
        <v>62</v>
      </c>
      <c r="C13" s="153"/>
      <c r="D13" s="154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0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6.5" customHeight="1" thickBot="1">
      <c r="A27" s="9"/>
      <c r="B27" s="146" t="s">
        <v>203</v>
      </c>
      <c r="C27" s="162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97</v>
      </c>
      <c r="B29" s="152" t="s">
        <v>63</v>
      </c>
      <c r="C29" s="153"/>
      <c r="D29" s="154"/>
      <c r="E29" s="4"/>
      <c r="F29" s="4"/>
    </row>
    <row r="30" spans="1:6" ht="55.2">
      <c r="A30" s="9"/>
      <c r="B30" s="2"/>
      <c r="C30" s="5" t="s">
        <v>66</v>
      </c>
      <c r="D30" s="6" t="s">
        <v>65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 ht="14.4" thickBot="1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98</v>
      </c>
      <c r="B41" s="152" t="s">
        <v>64</v>
      </c>
      <c r="C41" s="153"/>
      <c r="D41" s="154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3.7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204</v>
      </c>
      <c r="C55" s="147"/>
      <c r="D55" s="90">
        <f>D52+D53+D54</f>
        <v>0</v>
      </c>
    </row>
  </sheetData>
  <sheetProtection algorithmName="SHA-512" hashValue="ahlNKiS//ZTkxajdQkDp4G8RdWZgvR6HT5i5iDpr4xvlhH9zbX/MfUDD52B/8fxDpL9nbti2XrFP/ZlAPbsIzw==" saltValue="usRbZS01j6lldJ+sAogL9Q==" spinCount="100000" sheet="1" objects="1" scenarios="1" selectLockedCells="1"/>
  <mergeCells count="8"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D27:D28">
    <cfRule type="cellIs" dxfId="1" priority="2" operator="notEqual">
      <formula>$C$23</formula>
    </cfRule>
  </conditionalFormatting>
  <conditionalFormatting sqref="D55">
    <cfRule type="cellIs" dxfId="0" priority="1" operator="notEqual">
      <formula>$C$51</formula>
    </cfRule>
  </conditionalFormatting>
  <pageMargins left="0.7" right="0.7" top="0.75" bottom="0.75" header="0.3" footer="0.3"/>
  <pageSetup scale="6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8B71-DA1D-4C91-B38D-9BA6E7624D91}">
  <sheetPr>
    <tabColor rgb="FFFFFF00"/>
    <pageSetUpPr fitToPage="1"/>
  </sheetPr>
  <dimension ref="A1:AR29"/>
  <sheetViews>
    <sheetView showRuler="0" showOutlineSymbols="0" zoomScale="80" zoomScaleNormal="80" zoomScalePageLayoutView="70" workbookViewId="0">
      <selection activeCell="I23" sqref="I23"/>
    </sheetView>
  </sheetViews>
  <sheetFormatPr defaultColWidth="10.8984375" defaultRowHeight="15"/>
  <cols>
    <col min="1" max="1" width="34.09765625" style="13" customWidth="1"/>
    <col min="2" max="2" width="15.296875" style="13" customWidth="1"/>
    <col min="3" max="3" width="27.296875" style="13" customWidth="1"/>
    <col min="4" max="4" width="15.296875" style="13" customWidth="1"/>
    <col min="5" max="5" width="17.09765625" style="13" customWidth="1"/>
    <col min="6" max="6" width="18.09765625" style="13" customWidth="1"/>
    <col min="7" max="7" width="7.69921875" style="13" customWidth="1"/>
    <col min="8" max="8" width="9.8984375" style="13" customWidth="1"/>
    <col min="9" max="9" width="15" style="13" customWidth="1"/>
    <col min="10" max="10" width="15.296875" style="13" customWidth="1"/>
    <col min="11" max="11" width="16.59765625" style="13" customWidth="1"/>
    <col min="12" max="12" width="11.09765625" style="13" customWidth="1"/>
    <col min="13" max="13" width="16.09765625" style="13" customWidth="1"/>
    <col min="14" max="14" width="10.8984375" style="13" customWidth="1"/>
    <col min="15" max="15" width="7" style="13" customWidth="1"/>
    <col min="16" max="16" width="9.296875" style="13" customWidth="1"/>
    <col min="17" max="17" width="8.3984375" style="13" customWidth="1"/>
    <col min="18" max="18" width="17.3984375" style="13" customWidth="1"/>
    <col min="19" max="26" width="10.8984375" style="13"/>
    <col min="27" max="27" width="10.3984375" style="13" customWidth="1"/>
    <col min="28" max="28" width="1" style="13" hidden="1" customWidth="1"/>
    <col min="29" max="30" width="10.8984375" style="13"/>
    <col min="31" max="31" width="18.59765625" style="13" customWidth="1"/>
    <col min="32" max="43" width="10.8984375" style="13"/>
    <col min="44" max="44" width="17.3984375" style="13" customWidth="1"/>
    <col min="45" max="16384" width="10.8984375" style="13"/>
  </cols>
  <sheetData>
    <row r="1" spans="1:44">
      <c r="F1" s="64"/>
      <c r="G1" s="64"/>
      <c r="P1" s="66"/>
      <c r="Q1" s="65"/>
      <c r="R1" s="42"/>
      <c r="AE1" s="20"/>
      <c r="AR1" s="20"/>
    </row>
    <row r="2" spans="1:44" ht="15.6">
      <c r="B2" s="137" t="s">
        <v>175</v>
      </c>
      <c r="C2" s="138"/>
      <c r="D2" s="138"/>
      <c r="E2" s="139"/>
      <c r="F2" s="64"/>
      <c r="G2" s="64"/>
      <c r="M2" s="63"/>
      <c r="P2" s="42"/>
      <c r="Q2" s="42"/>
      <c r="R2" s="42"/>
      <c r="S2" s="20"/>
      <c r="AB2" s="13" t="s">
        <v>173</v>
      </c>
      <c r="AE2" s="20"/>
      <c r="AF2" s="20"/>
      <c r="AR2" s="20"/>
    </row>
    <row r="3" spans="1:44" ht="15.6">
      <c r="B3" s="140"/>
      <c r="C3" s="141"/>
      <c r="D3" s="141"/>
      <c r="E3" s="142"/>
      <c r="M3" s="63"/>
      <c r="P3" s="42"/>
      <c r="Q3" s="42"/>
      <c r="R3" s="42"/>
      <c r="S3" s="20"/>
      <c r="AB3" s="13" t="s">
        <v>172</v>
      </c>
      <c r="AF3" s="20"/>
    </row>
    <row r="4" spans="1:44" ht="17.399999999999999">
      <c r="A4" s="56"/>
      <c r="H4" s="38" t="s">
        <v>178</v>
      </c>
      <c r="L4" s="31"/>
      <c r="M4" s="63"/>
      <c r="P4" s="42"/>
      <c r="Q4" s="42"/>
      <c r="R4" s="42"/>
      <c r="AB4" s="13" t="s">
        <v>170</v>
      </c>
    </row>
    <row r="5" spans="1:44" ht="15.6">
      <c r="A5" s="34"/>
      <c r="B5" s="34"/>
      <c r="C5" s="14"/>
      <c r="D5" s="14"/>
      <c r="E5" s="14" t="s">
        <v>180</v>
      </c>
      <c r="F5" s="14"/>
      <c r="G5" s="14"/>
      <c r="K5" s="117" t="s">
        <v>141</v>
      </c>
      <c r="P5" s="42"/>
      <c r="Q5" s="42"/>
      <c r="R5" s="42"/>
      <c r="AB5" s="13" t="s">
        <v>168</v>
      </c>
    </row>
    <row r="6" spans="1:44" ht="15.6">
      <c r="A6" s="67"/>
      <c r="B6" s="34"/>
      <c r="C6" s="15"/>
      <c r="D6" s="62"/>
      <c r="E6" s="143">
        <f>D22</f>
        <v>0</v>
      </c>
      <c r="F6" s="143"/>
      <c r="G6" s="61"/>
      <c r="H6" s="14" t="s">
        <v>138</v>
      </c>
      <c r="K6" s="92">
        <f>Prevention!C12+'Law Enforcement'!C4+'Teen Court'!C12</f>
        <v>0</v>
      </c>
      <c r="P6" s="50"/>
      <c r="Q6" s="42"/>
      <c r="R6" s="42"/>
      <c r="AB6" s="13" t="s">
        <v>167</v>
      </c>
    </row>
    <row r="7" spans="1:44" ht="16.2" thickBot="1">
      <c r="A7" s="21"/>
      <c r="B7" s="14"/>
      <c r="C7" s="14"/>
      <c r="D7" s="14"/>
      <c r="E7" s="14"/>
      <c r="F7" s="14"/>
      <c r="G7" s="14"/>
      <c r="H7" s="14" t="s">
        <v>136</v>
      </c>
      <c r="K7" s="92">
        <f>' Outpatient TX'!C12+'Jail-Based TX'!C12+'Preventative TX'!C12</f>
        <v>0</v>
      </c>
      <c r="P7" s="44"/>
      <c r="Q7" s="42"/>
      <c r="R7" s="42"/>
      <c r="AB7" s="13" t="s">
        <v>166</v>
      </c>
    </row>
    <row r="8" spans="1:44" ht="16.2" thickTop="1">
      <c r="A8" s="60" t="s">
        <v>165</v>
      </c>
      <c r="B8" s="59"/>
      <c r="C8" s="58" t="s">
        <v>164</v>
      </c>
      <c r="D8" s="114" t="s">
        <v>116</v>
      </c>
      <c r="E8" s="114" t="s">
        <v>179</v>
      </c>
      <c r="F8" s="57" t="s">
        <v>163</v>
      </c>
      <c r="G8" s="56"/>
      <c r="H8" s="14" t="s">
        <v>121</v>
      </c>
      <c r="K8" s="92">
        <f>Screening!C12+Compliance!C12</f>
        <v>0</v>
      </c>
      <c r="P8" s="50"/>
      <c r="Q8" s="42"/>
      <c r="R8" s="42"/>
      <c r="AB8" s="13" t="s">
        <v>162</v>
      </c>
    </row>
    <row r="9" spans="1:44" ht="15.6">
      <c r="A9" s="55" t="s">
        <v>161</v>
      </c>
      <c r="B9" s="54"/>
      <c r="C9" s="53" t="s">
        <v>160</v>
      </c>
      <c r="D9" s="115"/>
      <c r="E9" s="115"/>
      <c r="F9" s="52"/>
      <c r="G9" s="51"/>
      <c r="H9" s="14" t="s">
        <v>122</v>
      </c>
      <c r="K9" s="92">
        <f>'Program Admin'!C12</f>
        <v>0</v>
      </c>
      <c r="P9" s="50"/>
      <c r="Q9" s="42"/>
      <c r="R9" s="42"/>
      <c r="AB9" s="13" t="s">
        <v>159</v>
      </c>
    </row>
    <row r="10" spans="1:44" ht="16.2" thickBot="1">
      <c r="A10" s="49"/>
      <c r="B10" s="48"/>
      <c r="C10" s="47"/>
      <c r="D10" s="46"/>
      <c r="E10" s="46"/>
      <c r="F10" s="45"/>
      <c r="G10" s="34"/>
      <c r="J10" s="21" t="s">
        <v>135</v>
      </c>
      <c r="K10" s="93">
        <f>SUM(K6:K9)</f>
        <v>0</v>
      </c>
      <c r="P10" s="42"/>
      <c r="Q10" s="44"/>
      <c r="R10" s="42"/>
      <c r="AB10" s="13" t="s">
        <v>158</v>
      </c>
    </row>
    <row r="11" spans="1:44" ht="17.100000000000001" customHeight="1" thickTop="1">
      <c r="A11" s="43" t="s">
        <v>177</v>
      </c>
      <c r="B11" s="33">
        <f>D22</f>
        <v>0</v>
      </c>
      <c r="C11" s="27" t="s">
        <v>156</v>
      </c>
      <c r="D11" s="33">
        <f>Prevention!C3+'Teen Court'!C3+' Outpatient TX'!C3+'Jail-Based TX'!C3+'Preventative TX'!C3+Screening!C3+Compliance!C3+'Program Admin'!C3</f>
        <v>0</v>
      </c>
      <c r="E11" s="91">
        <f>Prevention!C14+'Law Enforcement'!C6+'Teen Court'!C14+' Outpatient TX'!C14+'Jail-Based TX'!C14+'Preventative TX'!C14+Screening!C14+Compliance!C14+'Program Admin'!C14</f>
        <v>0</v>
      </c>
      <c r="F11" s="26">
        <f t="shared" ref="F11:F19" si="0">SUM(D11:E11)</f>
        <v>0</v>
      </c>
      <c r="G11" s="32"/>
      <c r="N11" s="42"/>
      <c r="O11" s="41"/>
      <c r="P11" s="41"/>
      <c r="Z11" s="13" t="s">
        <v>155</v>
      </c>
    </row>
    <row r="12" spans="1:44" ht="17.100000000000001" customHeight="1">
      <c r="A12" s="36"/>
      <c r="B12" s="33"/>
      <c r="C12" s="27" t="s">
        <v>154</v>
      </c>
      <c r="D12" s="33">
        <f>Prevention!C4+'Teen Court'!C4+' Outpatient TX'!C4+'Jail-Based TX'!C4+'Preventative TX'!C4+Screening!C4+Compliance!C4+'Program Admin'!C4</f>
        <v>0</v>
      </c>
      <c r="E12" s="91">
        <f>Prevention!C15+'Law Enforcement'!C7+'Teen Court'!C15+' Outpatient TX'!C15+'Jail-Based TX'!C15+'Preventative TX'!C15+Screening!C15+Compliance!C15+'Program Admin'!C15</f>
        <v>0</v>
      </c>
      <c r="F12" s="26">
        <f t="shared" si="0"/>
        <v>0</v>
      </c>
      <c r="G12" s="32"/>
      <c r="J12" s="16" t="s">
        <v>131</v>
      </c>
      <c r="K12" s="19">
        <f>D22</f>
        <v>0</v>
      </c>
      <c r="M12" s="40"/>
      <c r="O12" s="39"/>
      <c r="P12" s="39"/>
      <c r="Z12" s="13" t="s">
        <v>153</v>
      </c>
    </row>
    <row r="13" spans="1:44" ht="17.100000000000001" customHeight="1">
      <c r="A13" s="30" t="s">
        <v>187</v>
      </c>
      <c r="B13" s="33"/>
      <c r="C13" s="27" t="s">
        <v>152</v>
      </c>
      <c r="D13" s="33">
        <f>Prevention!C5+'Teen Court'!C5+' Outpatient TX'!C5+'Jail-Based TX'!C5+'Preventative TX'!C5+Screening!C5+Compliance!C5+'Program Admin'!C5</f>
        <v>0</v>
      </c>
      <c r="E13" s="91">
        <f>Prevention!C16+'Law Enforcement'!C8+'Teen Court'!C16+' Outpatient TX'!C16+'Jail-Based TX'!C16+'Preventative TX'!C16+Screening!C16+Compliance!C16+'Program Admin'!C16</f>
        <v>0</v>
      </c>
      <c r="F13" s="26">
        <f>SUM(D13:E13)</f>
        <v>0</v>
      </c>
      <c r="G13" s="32"/>
      <c r="M13" s="37"/>
      <c r="O13" s="39"/>
      <c r="P13" s="39"/>
      <c r="Z13" s="13" t="s">
        <v>151</v>
      </c>
    </row>
    <row r="14" spans="1:44" ht="17.100000000000001" customHeight="1">
      <c r="A14" s="79" t="s">
        <v>150</v>
      </c>
      <c r="B14" s="33">
        <f>Prevention!D24+'Law Enforcement'!D16+'Teen Court'!D24+' Outpatient TX'!D24+'Jail-Based TX'!D24+'Preventative TX'!D24+Screening!D24+Compliance!D24+'Program Admin'!D24</f>
        <v>0</v>
      </c>
      <c r="C14" s="27" t="s">
        <v>149</v>
      </c>
      <c r="D14" s="33">
        <f>Prevention!C6+'Teen Court'!C6+' Outpatient TX'!C6+'Jail-Based TX'!C6+'Preventative TX'!C6+Screening!C6+Compliance!C6+'Program Admin'!C6</f>
        <v>0</v>
      </c>
      <c r="E14" s="91">
        <f>Prevention!C17+'Law Enforcement'!C9+'Teen Court'!C17+' Outpatient TX'!C17+'Jail-Based TX'!C17+'Preventative TX'!C17+Screening!C17+Compliance!C17+'Program Admin'!C17</f>
        <v>0</v>
      </c>
      <c r="F14" s="26">
        <f t="shared" si="0"/>
        <v>0</v>
      </c>
      <c r="G14" s="32"/>
      <c r="H14" s="38"/>
      <c r="M14" s="37"/>
      <c r="Z14" s="13" t="s">
        <v>148</v>
      </c>
    </row>
    <row r="15" spans="1:44" ht="17.100000000000001" customHeight="1">
      <c r="A15" s="79" t="s">
        <v>147</v>
      </c>
      <c r="B15" s="33">
        <f>Prevention!D25+'Law Enforcement'!D17+'Teen Court'!D25+' Outpatient TX'!D25+'Jail-Based TX'!D25+'Preventative TX'!D25+Screening!D25+Compliance!D25+'Program Admin'!D25</f>
        <v>0</v>
      </c>
      <c r="C15" s="27" t="s">
        <v>146</v>
      </c>
      <c r="D15" s="33">
        <f>Prevention!C7+'Teen Court'!C7+' Outpatient TX'!C7+'Jail-Based TX'!C7+'Preventative TX'!C7+Screening!C7+Compliance!C7+'Program Admin'!C7</f>
        <v>0</v>
      </c>
      <c r="E15" s="91">
        <f>Prevention!C18+'Law Enforcement'!C10+'Teen Court'!C18+' Outpatient TX'!C18+'Jail-Based TX'!C18+'Preventative TX'!C18+Screening!C18+Compliance!C18+'Program Admin'!C18</f>
        <v>0</v>
      </c>
      <c r="F15" s="26">
        <f t="shared" si="0"/>
        <v>0</v>
      </c>
      <c r="G15" s="32"/>
      <c r="H15" s="38" t="s">
        <v>145</v>
      </c>
      <c r="M15" s="37"/>
      <c r="Z15" s="13" t="s">
        <v>144</v>
      </c>
    </row>
    <row r="16" spans="1:44" ht="17.100000000000001" customHeight="1">
      <c r="A16" s="79" t="s">
        <v>143</v>
      </c>
      <c r="B16" s="33">
        <f>Prevention!D26+'Law Enforcement'!D18+'Teen Court'!D26+' Outpatient TX'!D26+'Jail-Based TX'!D26+'Preventative TX'!D26+Screening!D26+Compliance!D26+'Program Admin'!D26</f>
        <v>0</v>
      </c>
      <c r="C16" s="27" t="s">
        <v>142</v>
      </c>
      <c r="D16" s="33">
        <f>Prevention!C8+'Teen Court'!C8+' Outpatient TX'!C8+'Jail-Based TX'!C8+'Preventative TX'!C8+Screening!C8+Compliance!C8+'Program Admin'!C8</f>
        <v>0</v>
      </c>
      <c r="E16" s="91">
        <f>Prevention!C19+'Law Enforcement'!C11+'Teen Court'!C19+' Outpatient TX'!C19+'Jail-Based TX'!C19+'Preventative TX'!C19+Screening!C19+Compliance!C19+'Program Admin'!C19</f>
        <v>0</v>
      </c>
      <c r="F16" s="26">
        <f t="shared" si="0"/>
        <v>0</v>
      </c>
      <c r="G16" s="34"/>
      <c r="K16" s="117" t="s">
        <v>141</v>
      </c>
      <c r="M16" s="35"/>
      <c r="Z16" s="13" t="s">
        <v>140</v>
      </c>
    </row>
    <row r="17" spans="1:13" ht="17.100000000000001" customHeight="1">
      <c r="A17" s="30"/>
      <c r="B17" s="33"/>
      <c r="C17" s="27" t="s">
        <v>139</v>
      </c>
      <c r="D17" s="33">
        <f>Prevention!C9+'Law Enforcement'!C3+'Teen Court'!C9+' Outpatient TX'!C9+'Jail-Based TX'!C9+'Preventative TX'!C9+Screening!C9+Compliance!C9+'Program Admin'!C9</f>
        <v>0</v>
      </c>
      <c r="E17" s="91">
        <f>Prevention!C20+'Law Enforcement'!C12+'Teen Court'!C20+' Outpatient TX'!C20+'Jail-Based TX'!C20+'Preventative TX'!C20+Screening!C20+Compliance!C20+'Program Admin'!C20</f>
        <v>0</v>
      </c>
      <c r="F17" s="26">
        <f t="shared" si="0"/>
        <v>0</v>
      </c>
      <c r="G17" s="34"/>
      <c r="H17" s="14" t="s">
        <v>138</v>
      </c>
      <c r="K17" s="92">
        <f>Prevention!C23+'Law Enforcement'!C15+'Teen Court'!C23</f>
        <v>0</v>
      </c>
    </row>
    <row r="18" spans="1:13" ht="17.100000000000001" customHeight="1">
      <c r="A18" s="30"/>
      <c r="B18" s="33"/>
      <c r="C18" s="29" t="s">
        <v>137</v>
      </c>
      <c r="D18" s="33">
        <f>Prevention!C10+'Teen Court'!C10+' Outpatient TX'!C10+'Jail-Based TX'!C10+'Preventative TX'!C10+Screening!C10+Compliance!C10+'Program Admin'!C10</f>
        <v>0</v>
      </c>
      <c r="E18" s="91">
        <f>Prevention!C21+'Law Enforcement'!C13+'Teen Court'!C21+' Outpatient TX'!C21+'Jail-Based TX'!C21+'Preventative TX'!C21+Screening!C21+Compliance!C21+'Program Admin'!C21</f>
        <v>0</v>
      </c>
      <c r="F18" s="26">
        <f t="shared" si="0"/>
        <v>0</v>
      </c>
      <c r="G18" s="32"/>
      <c r="H18" s="14" t="s">
        <v>136</v>
      </c>
      <c r="K18" s="92">
        <f>' Outpatient TX'!C23+'Jail-Based TX'!C23+'Preventative TX'!C23</f>
        <v>0</v>
      </c>
      <c r="L18" s="31"/>
    </row>
    <row r="19" spans="1:13" ht="17.100000000000001" customHeight="1">
      <c r="A19" s="30"/>
      <c r="B19" s="33"/>
      <c r="C19" s="29" t="s">
        <v>176</v>
      </c>
      <c r="D19" s="33">
        <f>Prevention!C11+'Teen Court'!C11+' Outpatient TX'!C11+'Jail-Based TX'!C11+'Preventative TX'!C11+Screening!C11+Compliance!C11+'Program Admin'!C11</f>
        <v>0</v>
      </c>
      <c r="E19" s="91">
        <f>Prevention!C22+'Law Enforcement'!C14+'Teen Court'!C22+' Outpatient TX'!C22+'Jail-Based TX'!C22+'Preventative TX'!C22+Screening!C22+Compliance!C22+'Program Admin'!C22</f>
        <v>0</v>
      </c>
      <c r="F19" s="26">
        <f t="shared" si="0"/>
        <v>0</v>
      </c>
      <c r="G19" s="17"/>
      <c r="H19" s="14" t="s">
        <v>121</v>
      </c>
      <c r="K19" s="92">
        <f>Screening!C23+Compliance!C23</f>
        <v>0</v>
      </c>
    </row>
    <row r="20" spans="1:13" ht="17.100000000000001" customHeight="1">
      <c r="A20" s="28"/>
      <c r="B20" s="33"/>
      <c r="C20" s="27"/>
      <c r="D20" s="33"/>
      <c r="E20" s="91"/>
      <c r="F20" s="26"/>
      <c r="G20" s="17"/>
      <c r="H20" s="14" t="s">
        <v>122</v>
      </c>
      <c r="K20" s="92">
        <f>'Program Admin'!C23</f>
        <v>0</v>
      </c>
    </row>
    <row r="21" spans="1:13" ht="17.100000000000001" customHeight="1" thickBot="1">
      <c r="A21" s="28"/>
      <c r="B21" s="33"/>
      <c r="C21" s="27"/>
      <c r="D21" s="33"/>
      <c r="E21" s="91"/>
      <c r="F21" s="26"/>
      <c r="G21" s="17"/>
      <c r="J21" s="21" t="s">
        <v>135</v>
      </c>
      <c r="K21" s="93">
        <f>SUM(K17:K20)</f>
        <v>0</v>
      </c>
    </row>
    <row r="22" spans="1:13" ht="17.100000000000001" customHeight="1" thickTop="1" thickBot="1">
      <c r="A22" s="25" t="s">
        <v>134</v>
      </c>
      <c r="B22" s="23">
        <f>SUM(B11:B16)</f>
        <v>0</v>
      </c>
      <c r="C22" s="24" t="s">
        <v>133</v>
      </c>
      <c r="D22" s="23">
        <f>SUM(D11:D21)</f>
        <v>0</v>
      </c>
      <c r="E22" s="23">
        <f>SUM(E11:E21)</f>
        <v>0</v>
      </c>
      <c r="F22" s="22">
        <f>SUM(F11:F21)</f>
        <v>0</v>
      </c>
      <c r="G22" s="17"/>
    </row>
    <row r="23" spans="1:13" ht="17.100000000000001" customHeight="1" thickTop="1">
      <c r="A23" s="34"/>
      <c r="B23" s="34"/>
      <c r="C23" s="34"/>
      <c r="D23" s="34"/>
      <c r="E23" s="34"/>
      <c r="F23" s="34"/>
      <c r="G23" s="17"/>
      <c r="K23" s="14"/>
      <c r="L23" s="16" t="s">
        <v>131</v>
      </c>
      <c r="M23" s="19">
        <f>E22</f>
        <v>0</v>
      </c>
    </row>
    <row r="24" spans="1:13" ht="17.100000000000001" customHeight="1">
      <c r="A24" s="34"/>
      <c r="B24" s="34"/>
      <c r="C24" s="34"/>
      <c r="D24" s="34"/>
      <c r="E24" s="34"/>
      <c r="F24" s="34"/>
      <c r="G24" s="17"/>
      <c r="M24" s="19"/>
    </row>
    <row r="25" spans="1:13" ht="17.100000000000001" customHeight="1">
      <c r="C25" s="14"/>
      <c r="D25" s="14"/>
      <c r="E25" s="14"/>
      <c r="G25" s="17"/>
      <c r="H25" s="14"/>
      <c r="J25" s="21" t="s">
        <v>132</v>
      </c>
      <c r="K25" s="13">
        <f>K21+K10</f>
        <v>0</v>
      </c>
      <c r="L25" s="20" t="s">
        <v>131</v>
      </c>
      <c r="M25" s="19">
        <f>F22</f>
        <v>0</v>
      </c>
    </row>
    <row r="26" spans="1:13" ht="17.100000000000001" customHeight="1">
      <c r="B26" s="18"/>
      <c r="G26" s="17"/>
    </row>
    <row r="27" spans="1:13" ht="17.100000000000001" customHeight="1">
      <c r="A27" s="145" t="s">
        <v>207</v>
      </c>
      <c r="B27" s="145"/>
      <c r="C27" s="145"/>
      <c r="D27" s="145"/>
      <c r="E27" s="145"/>
      <c r="F27" s="145"/>
      <c r="G27" s="14"/>
    </row>
    <row r="28" spans="1:13" ht="17.100000000000001" customHeight="1">
      <c r="A28" s="144" t="s">
        <v>206</v>
      </c>
      <c r="B28" s="144"/>
      <c r="C28" s="144"/>
      <c r="D28" s="116">
        <f>E6*0.1</f>
        <v>0</v>
      </c>
      <c r="G28" s="15"/>
    </row>
    <row r="29" spans="1:13" ht="15.6">
      <c r="G29" s="14"/>
      <c r="L29" s="14"/>
    </row>
  </sheetData>
  <sheetProtection algorithmName="SHA-512" hashValue="pH7TvZRekAi3CVsa3g+O5+eYwNnFTEglwX+cI3lLdf5E6JjM2DRn6shdzobopLRIrrfgaqlS5Y2M6oKN6i9O2g==" saltValue="JCBQCjyBrO0MEsG45ModqA==" spinCount="100000" sheet="1" selectLockedCells="1" selectUnlockedCells="1"/>
  <mergeCells count="4">
    <mergeCell ref="B2:E3"/>
    <mergeCell ref="E6:F6"/>
    <mergeCell ref="A28:C28"/>
    <mergeCell ref="A27:F27"/>
  </mergeCells>
  <conditionalFormatting sqref="B22:B23">
    <cfRule type="cellIs" dxfId="32" priority="3" stopIfTrue="1" operator="notEqual">
      <formula>$F$22</formula>
    </cfRule>
  </conditionalFormatting>
  <conditionalFormatting sqref="D22:D23">
    <cfRule type="cellIs" dxfId="31" priority="2" stopIfTrue="1" operator="notEqual">
      <formula>$E$6</formula>
    </cfRule>
  </conditionalFormatting>
  <conditionalFormatting sqref="K12:K13">
    <cfRule type="cellIs" dxfId="30" priority="6" stopIfTrue="1" operator="notEqual">
      <formula>$K$10</formula>
    </cfRule>
  </conditionalFormatting>
  <conditionalFormatting sqref="M23">
    <cfRule type="cellIs" dxfId="29" priority="5" stopIfTrue="1" operator="notEqual">
      <formula>$K$21</formula>
    </cfRule>
  </conditionalFormatting>
  <conditionalFormatting sqref="M25">
    <cfRule type="cellIs" dxfId="28" priority="4" stopIfTrue="1" operator="notEqual">
      <formula>$K$25</formula>
    </cfRule>
  </conditionalFormatting>
  <conditionalFormatting sqref="D28">
    <cfRule type="cellIs" dxfId="27" priority="1" operator="notEqual">
      <formula>$E$22</formula>
    </cfRule>
  </conditionalFormatting>
  <dataValidations disablePrompts="1" count="1">
    <dataValidation type="list" showInputMessage="1" showErrorMessage="1" sqref="WVX983072:WVY983072 WMB983072:WMC983072 WCF983072:WCG983072 VSJ983072:VSK983072 VIN983072:VIO983072 UYR983072:UYS983072 UOV983072:UOW983072 UEZ983072:UFA983072 TVD983072:TVE983072 TLH983072:TLI983072 TBL983072:TBM983072 SRP983072:SRQ983072 SHT983072:SHU983072 RXX983072:RXY983072 ROB983072:ROC983072 REF983072:REG983072 QUJ983072:QUK983072 QKN983072:QKO983072 QAR983072:QAS983072 PQV983072:PQW983072 PGZ983072:PHA983072 OXD983072:OXE983072 ONH983072:ONI983072 ODL983072:ODM983072 NTP983072:NTQ983072 NJT983072:NJU983072 MZX983072:MZY983072 MQB983072:MQC983072 MGF983072:MGG983072 LWJ983072:LWK983072 LMN983072:LMO983072 LCR983072:LCS983072 KSV983072:KSW983072 KIZ983072:KJA983072 JZD983072:JZE983072 JPH983072:JPI983072 JFL983072:JFM983072 IVP983072:IVQ983072 ILT983072:ILU983072 IBX983072:IBY983072 HSB983072:HSC983072 HIF983072:HIG983072 GYJ983072:GYK983072 GON983072:GOO983072 GER983072:GES983072 FUV983072:FUW983072 FKZ983072:FLA983072 FBD983072:FBE983072 ERH983072:ERI983072 EHL983072:EHM983072 DXP983072:DXQ983072 DNT983072:DNU983072 DDX983072:DDY983072 CUB983072:CUC983072 CKF983072:CKG983072 CAJ983072:CAK983072 BQN983072:BQO983072 BGR983072:BGS983072 AWV983072:AWW983072 AMZ983072:ANA983072 ADD983072:ADE983072 TH983072:TI983072 JL983072:JM983072 P983072:Q983072 WVX917536:WVY917536 WMB917536:WMC917536 WCF917536:WCG917536 VSJ917536:VSK917536 VIN917536:VIO917536 UYR917536:UYS917536 UOV917536:UOW917536 UEZ917536:UFA917536 TVD917536:TVE917536 TLH917536:TLI917536 TBL917536:TBM917536 SRP917536:SRQ917536 SHT917536:SHU917536 RXX917536:RXY917536 ROB917536:ROC917536 REF917536:REG917536 QUJ917536:QUK917536 QKN917536:QKO917536 QAR917536:QAS917536 PQV917536:PQW917536 PGZ917536:PHA917536 OXD917536:OXE917536 ONH917536:ONI917536 ODL917536:ODM917536 NTP917536:NTQ917536 NJT917536:NJU917536 MZX917536:MZY917536 MQB917536:MQC917536 MGF917536:MGG917536 LWJ917536:LWK917536 LMN917536:LMO917536 LCR917536:LCS917536 KSV917536:KSW917536 KIZ917536:KJA917536 JZD917536:JZE917536 JPH917536:JPI917536 JFL917536:JFM917536 IVP917536:IVQ917536 ILT917536:ILU917536 IBX917536:IBY917536 HSB917536:HSC917536 HIF917536:HIG917536 GYJ917536:GYK917536 GON917536:GOO917536 GER917536:GES917536 FUV917536:FUW917536 FKZ917536:FLA917536 FBD917536:FBE917536 ERH917536:ERI917536 EHL917536:EHM917536 DXP917536:DXQ917536 DNT917536:DNU917536 DDX917536:DDY917536 CUB917536:CUC917536 CKF917536:CKG917536 CAJ917536:CAK917536 BQN917536:BQO917536 BGR917536:BGS917536 AWV917536:AWW917536 AMZ917536:ANA917536 ADD917536:ADE917536 TH917536:TI917536 JL917536:JM917536 P917536:Q917536 WVX852000:WVY852000 WMB852000:WMC852000 WCF852000:WCG852000 VSJ852000:VSK852000 VIN852000:VIO852000 UYR852000:UYS852000 UOV852000:UOW852000 UEZ852000:UFA852000 TVD852000:TVE852000 TLH852000:TLI852000 TBL852000:TBM852000 SRP852000:SRQ852000 SHT852000:SHU852000 RXX852000:RXY852000 ROB852000:ROC852000 REF852000:REG852000 QUJ852000:QUK852000 QKN852000:QKO852000 QAR852000:QAS852000 PQV852000:PQW852000 PGZ852000:PHA852000 OXD852000:OXE852000 ONH852000:ONI852000 ODL852000:ODM852000 NTP852000:NTQ852000 NJT852000:NJU852000 MZX852000:MZY852000 MQB852000:MQC852000 MGF852000:MGG852000 LWJ852000:LWK852000 LMN852000:LMO852000 LCR852000:LCS852000 KSV852000:KSW852000 KIZ852000:KJA852000 JZD852000:JZE852000 JPH852000:JPI852000 JFL852000:JFM852000 IVP852000:IVQ852000 ILT852000:ILU852000 IBX852000:IBY852000 HSB852000:HSC852000 HIF852000:HIG852000 GYJ852000:GYK852000 GON852000:GOO852000 GER852000:GES852000 FUV852000:FUW852000 FKZ852000:FLA852000 FBD852000:FBE852000 ERH852000:ERI852000 EHL852000:EHM852000 DXP852000:DXQ852000 DNT852000:DNU852000 DDX852000:DDY852000 CUB852000:CUC852000 CKF852000:CKG852000 CAJ852000:CAK852000 BQN852000:BQO852000 BGR852000:BGS852000 AWV852000:AWW852000 AMZ852000:ANA852000 ADD852000:ADE852000 TH852000:TI852000 JL852000:JM852000 P852000:Q852000 WVX786464:WVY786464 WMB786464:WMC786464 WCF786464:WCG786464 VSJ786464:VSK786464 VIN786464:VIO786464 UYR786464:UYS786464 UOV786464:UOW786464 UEZ786464:UFA786464 TVD786464:TVE786464 TLH786464:TLI786464 TBL786464:TBM786464 SRP786464:SRQ786464 SHT786464:SHU786464 RXX786464:RXY786464 ROB786464:ROC786464 REF786464:REG786464 QUJ786464:QUK786464 QKN786464:QKO786464 QAR786464:QAS786464 PQV786464:PQW786464 PGZ786464:PHA786464 OXD786464:OXE786464 ONH786464:ONI786464 ODL786464:ODM786464 NTP786464:NTQ786464 NJT786464:NJU786464 MZX786464:MZY786464 MQB786464:MQC786464 MGF786464:MGG786464 LWJ786464:LWK786464 LMN786464:LMO786464 LCR786464:LCS786464 KSV786464:KSW786464 KIZ786464:KJA786464 JZD786464:JZE786464 JPH786464:JPI786464 JFL786464:JFM786464 IVP786464:IVQ786464 ILT786464:ILU786464 IBX786464:IBY786464 HSB786464:HSC786464 HIF786464:HIG786464 GYJ786464:GYK786464 GON786464:GOO786464 GER786464:GES786464 FUV786464:FUW786464 FKZ786464:FLA786464 FBD786464:FBE786464 ERH786464:ERI786464 EHL786464:EHM786464 DXP786464:DXQ786464 DNT786464:DNU786464 DDX786464:DDY786464 CUB786464:CUC786464 CKF786464:CKG786464 CAJ786464:CAK786464 BQN786464:BQO786464 BGR786464:BGS786464 AWV786464:AWW786464 AMZ786464:ANA786464 ADD786464:ADE786464 TH786464:TI786464 JL786464:JM786464 P786464:Q786464 WVX720928:WVY720928 WMB720928:WMC720928 WCF720928:WCG720928 VSJ720928:VSK720928 VIN720928:VIO720928 UYR720928:UYS720928 UOV720928:UOW720928 UEZ720928:UFA720928 TVD720928:TVE720928 TLH720928:TLI720928 TBL720928:TBM720928 SRP720928:SRQ720928 SHT720928:SHU720928 RXX720928:RXY720928 ROB720928:ROC720928 REF720928:REG720928 QUJ720928:QUK720928 QKN720928:QKO720928 QAR720928:QAS720928 PQV720928:PQW720928 PGZ720928:PHA720928 OXD720928:OXE720928 ONH720928:ONI720928 ODL720928:ODM720928 NTP720928:NTQ720928 NJT720928:NJU720928 MZX720928:MZY720928 MQB720928:MQC720928 MGF720928:MGG720928 LWJ720928:LWK720928 LMN720928:LMO720928 LCR720928:LCS720928 KSV720928:KSW720928 KIZ720928:KJA720928 JZD720928:JZE720928 JPH720928:JPI720928 JFL720928:JFM720928 IVP720928:IVQ720928 ILT720928:ILU720928 IBX720928:IBY720928 HSB720928:HSC720928 HIF720928:HIG720928 GYJ720928:GYK720928 GON720928:GOO720928 GER720928:GES720928 FUV720928:FUW720928 FKZ720928:FLA720928 FBD720928:FBE720928 ERH720928:ERI720928 EHL720928:EHM720928 DXP720928:DXQ720928 DNT720928:DNU720928 DDX720928:DDY720928 CUB720928:CUC720928 CKF720928:CKG720928 CAJ720928:CAK720928 BQN720928:BQO720928 BGR720928:BGS720928 AWV720928:AWW720928 AMZ720928:ANA720928 ADD720928:ADE720928 TH720928:TI720928 JL720928:JM720928 P720928:Q720928 WVX655392:WVY655392 WMB655392:WMC655392 WCF655392:WCG655392 VSJ655392:VSK655392 VIN655392:VIO655392 UYR655392:UYS655392 UOV655392:UOW655392 UEZ655392:UFA655392 TVD655392:TVE655392 TLH655392:TLI655392 TBL655392:TBM655392 SRP655392:SRQ655392 SHT655392:SHU655392 RXX655392:RXY655392 ROB655392:ROC655392 REF655392:REG655392 QUJ655392:QUK655392 QKN655392:QKO655392 QAR655392:QAS655392 PQV655392:PQW655392 PGZ655392:PHA655392 OXD655392:OXE655392 ONH655392:ONI655392 ODL655392:ODM655392 NTP655392:NTQ655392 NJT655392:NJU655392 MZX655392:MZY655392 MQB655392:MQC655392 MGF655392:MGG655392 LWJ655392:LWK655392 LMN655392:LMO655392 LCR655392:LCS655392 KSV655392:KSW655392 KIZ655392:KJA655392 JZD655392:JZE655392 JPH655392:JPI655392 JFL655392:JFM655392 IVP655392:IVQ655392 ILT655392:ILU655392 IBX655392:IBY655392 HSB655392:HSC655392 HIF655392:HIG655392 GYJ655392:GYK655392 GON655392:GOO655392 GER655392:GES655392 FUV655392:FUW655392 FKZ655392:FLA655392 FBD655392:FBE655392 ERH655392:ERI655392 EHL655392:EHM655392 DXP655392:DXQ655392 DNT655392:DNU655392 DDX655392:DDY655392 CUB655392:CUC655392 CKF655392:CKG655392 CAJ655392:CAK655392 BQN655392:BQO655392 BGR655392:BGS655392 AWV655392:AWW655392 AMZ655392:ANA655392 ADD655392:ADE655392 TH655392:TI655392 JL655392:JM655392 P655392:Q655392 WVX589856:WVY589856 WMB589856:WMC589856 WCF589856:WCG589856 VSJ589856:VSK589856 VIN589856:VIO589856 UYR589856:UYS589856 UOV589856:UOW589856 UEZ589856:UFA589856 TVD589856:TVE589856 TLH589856:TLI589856 TBL589856:TBM589856 SRP589856:SRQ589856 SHT589856:SHU589856 RXX589856:RXY589856 ROB589856:ROC589856 REF589856:REG589856 QUJ589856:QUK589856 QKN589856:QKO589856 QAR589856:QAS589856 PQV589856:PQW589856 PGZ589856:PHA589856 OXD589856:OXE589856 ONH589856:ONI589856 ODL589856:ODM589856 NTP589856:NTQ589856 NJT589856:NJU589856 MZX589856:MZY589856 MQB589856:MQC589856 MGF589856:MGG589856 LWJ589856:LWK589856 LMN589856:LMO589856 LCR589856:LCS589856 KSV589856:KSW589856 KIZ589856:KJA589856 JZD589856:JZE589856 JPH589856:JPI589856 JFL589856:JFM589856 IVP589856:IVQ589856 ILT589856:ILU589856 IBX589856:IBY589856 HSB589856:HSC589856 HIF589856:HIG589856 GYJ589856:GYK589856 GON589856:GOO589856 GER589856:GES589856 FUV589856:FUW589856 FKZ589856:FLA589856 FBD589856:FBE589856 ERH589856:ERI589856 EHL589856:EHM589856 DXP589856:DXQ589856 DNT589856:DNU589856 DDX589856:DDY589856 CUB589856:CUC589856 CKF589856:CKG589856 CAJ589856:CAK589856 BQN589856:BQO589856 BGR589856:BGS589856 AWV589856:AWW589856 AMZ589856:ANA589856 ADD589856:ADE589856 TH589856:TI589856 JL589856:JM589856 P589856:Q589856 WVX524320:WVY524320 WMB524320:WMC524320 WCF524320:WCG524320 VSJ524320:VSK524320 VIN524320:VIO524320 UYR524320:UYS524320 UOV524320:UOW524320 UEZ524320:UFA524320 TVD524320:TVE524320 TLH524320:TLI524320 TBL524320:TBM524320 SRP524320:SRQ524320 SHT524320:SHU524320 RXX524320:RXY524320 ROB524320:ROC524320 REF524320:REG524320 QUJ524320:QUK524320 QKN524320:QKO524320 QAR524320:QAS524320 PQV524320:PQW524320 PGZ524320:PHA524320 OXD524320:OXE524320 ONH524320:ONI524320 ODL524320:ODM524320 NTP524320:NTQ524320 NJT524320:NJU524320 MZX524320:MZY524320 MQB524320:MQC524320 MGF524320:MGG524320 LWJ524320:LWK524320 LMN524320:LMO524320 LCR524320:LCS524320 KSV524320:KSW524320 KIZ524320:KJA524320 JZD524320:JZE524320 JPH524320:JPI524320 JFL524320:JFM524320 IVP524320:IVQ524320 ILT524320:ILU524320 IBX524320:IBY524320 HSB524320:HSC524320 HIF524320:HIG524320 GYJ524320:GYK524320 GON524320:GOO524320 GER524320:GES524320 FUV524320:FUW524320 FKZ524320:FLA524320 FBD524320:FBE524320 ERH524320:ERI524320 EHL524320:EHM524320 DXP524320:DXQ524320 DNT524320:DNU524320 DDX524320:DDY524320 CUB524320:CUC524320 CKF524320:CKG524320 CAJ524320:CAK524320 BQN524320:BQO524320 BGR524320:BGS524320 AWV524320:AWW524320 AMZ524320:ANA524320 ADD524320:ADE524320 TH524320:TI524320 JL524320:JM524320 P524320:Q524320 WVX458784:WVY458784 WMB458784:WMC458784 WCF458784:WCG458784 VSJ458784:VSK458784 VIN458784:VIO458784 UYR458784:UYS458784 UOV458784:UOW458784 UEZ458784:UFA458784 TVD458784:TVE458784 TLH458784:TLI458784 TBL458784:TBM458784 SRP458784:SRQ458784 SHT458784:SHU458784 RXX458784:RXY458784 ROB458784:ROC458784 REF458784:REG458784 QUJ458784:QUK458784 QKN458784:QKO458784 QAR458784:QAS458784 PQV458784:PQW458784 PGZ458784:PHA458784 OXD458784:OXE458784 ONH458784:ONI458784 ODL458784:ODM458784 NTP458784:NTQ458784 NJT458784:NJU458784 MZX458784:MZY458784 MQB458784:MQC458784 MGF458784:MGG458784 LWJ458784:LWK458784 LMN458784:LMO458784 LCR458784:LCS458784 KSV458784:KSW458784 KIZ458784:KJA458784 JZD458784:JZE458784 JPH458784:JPI458784 JFL458784:JFM458784 IVP458784:IVQ458784 ILT458784:ILU458784 IBX458784:IBY458784 HSB458784:HSC458784 HIF458784:HIG458784 GYJ458784:GYK458784 GON458784:GOO458784 GER458784:GES458784 FUV458784:FUW458784 FKZ458784:FLA458784 FBD458784:FBE458784 ERH458784:ERI458784 EHL458784:EHM458784 DXP458784:DXQ458784 DNT458784:DNU458784 DDX458784:DDY458784 CUB458784:CUC458784 CKF458784:CKG458784 CAJ458784:CAK458784 BQN458784:BQO458784 BGR458784:BGS458784 AWV458784:AWW458784 AMZ458784:ANA458784 ADD458784:ADE458784 TH458784:TI458784 JL458784:JM458784 P458784:Q458784 WVX393248:WVY393248 WMB393248:WMC393248 WCF393248:WCG393248 VSJ393248:VSK393248 VIN393248:VIO393248 UYR393248:UYS393248 UOV393248:UOW393248 UEZ393248:UFA393248 TVD393248:TVE393248 TLH393248:TLI393248 TBL393248:TBM393248 SRP393248:SRQ393248 SHT393248:SHU393248 RXX393248:RXY393248 ROB393248:ROC393248 REF393248:REG393248 QUJ393248:QUK393248 QKN393248:QKO393248 QAR393248:QAS393248 PQV393248:PQW393248 PGZ393248:PHA393248 OXD393248:OXE393248 ONH393248:ONI393248 ODL393248:ODM393248 NTP393248:NTQ393248 NJT393248:NJU393248 MZX393248:MZY393248 MQB393248:MQC393248 MGF393248:MGG393248 LWJ393248:LWK393248 LMN393248:LMO393248 LCR393248:LCS393248 KSV393248:KSW393248 KIZ393248:KJA393248 JZD393248:JZE393248 JPH393248:JPI393248 JFL393248:JFM393248 IVP393248:IVQ393248 ILT393248:ILU393248 IBX393248:IBY393248 HSB393248:HSC393248 HIF393248:HIG393248 GYJ393248:GYK393248 GON393248:GOO393248 GER393248:GES393248 FUV393248:FUW393248 FKZ393248:FLA393248 FBD393248:FBE393248 ERH393248:ERI393248 EHL393248:EHM393248 DXP393248:DXQ393248 DNT393248:DNU393248 DDX393248:DDY393248 CUB393248:CUC393248 CKF393248:CKG393248 CAJ393248:CAK393248 BQN393248:BQO393248 BGR393248:BGS393248 AWV393248:AWW393248 AMZ393248:ANA393248 ADD393248:ADE393248 TH393248:TI393248 JL393248:JM393248 P393248:Q393248 WVX327712:WVY327712 WMB327712:WMC327712 WCF327712:WCG327712 VSJ327712:VSK327712 VIN327712:VIO327712 UYR327712:UYS327712 UOV327712:UOW327712 UEZ327712:UFA327712 TVD327712:TVE327712 TLH327712:TLI327712 TBL327712:TBM327712 SRP327712:SRQ327712 SHT327712:SHU327712 RXX327712:RXY327712 ROB327712:ROC327712 REF327712:REG327712 QUJ327712:QUK327712 QKN327712:QKO327712 QAR327712:QAS327712 PQV327712:PQW327712 PGZ327712:PHA327712 OXD327712:OXE327712 ONH327712:ONI327712 ODL327712:ODM327712 NTP327712:NTQ327712 NJT327712:NJU327712 MZX327712:MZY327712 MQB327712:MQC327712 MGF327712:MGG327712 LWJ327712:LWK327712 LMN327712:LMO327712 LCR327712:LCS327712 KSV327712:KSW327712 KIZ327712:KJA327712 JZD327712:JZE327712 JPH327712:JPI327712 JFL327712:JFM327712 IVP327712:IVQ327712 ILT327712:ILU327712 IBX327712:IBY327712 HSB327712:HSC327712 HIF327712:HIG327712 GYJ327712:GYK327712 GON327712:GOO327712 GER327712:GES327712 FUV327712:FUW327712 FKZ327712:FLA327712 FBD327712:FBE327712 ERH327712:ERI327712 EHL327712:EHM327712 DXP327712:DXQ327712 DNT327712:DNU327712 DDX327712:DDY327712 CUB327712:CUC327712 CKF327712:CKG327712 CAJ327712:CAK327712 BQN327712:BQO327712 BGR327712:BGS327712 AWV327712:AWW327712 AMZ327712:ANA327712 ADD327712:ADE327712 TH327712:TI327712 JL327712:JM327712 P327712:Q327712 WVX262176:WVY262176 WMB262176:WMC262176 WCF262176:WCG262176 VSJ262176:VSK262176 VIN262176:VIO262176 UYR262176:UYS262176 UOV262176:UOW262176 UEZ262176:UFA262176 TVD262176:TVE262176 TLH262176:TLI262176 TBL262176:TBM262176 SRP262176:SRQ262176 SHT262176:SHU262176 RXX262176:RXY262176 ROB262176:ROC262176 REF262176:REG262176 QUJ262176:QUK262176 QKN262176:QKO262176 QAR262176:QAS262176 PQV262176:PQW262176 PGZ262176:PHA262176 OXD262176:OXE262176 ONH262176:ONI262176 ODL262176:ODM262176 NTP262176:NTQ262176 NJT262176:NJU262176 MZX262176:MZY262176 MQB262176:MQC262176 MGF262176:MGG262176 LWJ262176:LWK262176 LMN262176:LMO262176 LCR262176:LCS262176 KSV262176:KSW262176 KIZ262176:KJA262176 JZD262176:JZE262176 JPH262176:JPI262176 JFL262176:JFM262176 IVP262176:IVQ262176 ILT262176:ILU262176 IBX262176:IBY262176 HSB262176:HSC262176 HIF262176:HIG262176 GYJ262176:GYK262176 GON262176:GOO262176 GER262176:GES262176 FUV262176:FUW262176 FKZ262176:FLA262176 FBD262176:FBE262176 ERH262176:ERI262176 EHL262176:EHM262176 DXP262176:DXQ262176 DNT262176:DNU262176 DDX262176:DDY262176 CUB262176:CUC262176 CKF262176:CKG262176 CAJ262176:CAK262176 BQN262176:BQO262176 BGR262176:BGS262176 AWV262176:AWW262176 AMZ262176:ANA262176 ADD262176:ADE262176 TH262176:TI262176 JL262176:JM262176 P262176:Q262176 WVX196640:WVY196640 WMB196640:WMC196640 WCF196640:WCG196640 VSJ196640:VSK196640 VIN196640:VIO196640 UYR196640:UYS196640 UOV196640:UOW196640 UEZ196640:UFA196640 TVD196640:TVE196640 TLH196640:TLI196640 TBL196640:TBM196640 SRP196640:SRQ196640 SHT196640:SHU196640 RXX196640:RXY196640 ROB196640:ROC196640 REF196640:REG196640 QUJ196640:QUK196640 QKN196640:QKO196640 QAR196640:QAS196640 PQV196640:PQW196640 PGZ196640:PHA196640 OXD196640:OXE196640 ONH196640:ONI196640 ODL196640:ODM196640 NTP196640:NTQ196640 NJT196640:NJU196640 MZX196640:MZY196640 MQB196640:MQC196640 MGF196640:MGG196640 LWJ196640:LWK196640 LMN196640:LMO196640 LCR196640:LCS196640 KSV196640:KSW196640 KIZ196640:KJA196640 JZD196640:JZE196640 JPH196640:JPI196640 JFL196640:JFM196640 IVP196640:IVQ196640 ILT196640:ILU196640 IBX196640:IBY196640 HSB196640:HSC196640 HIF196640:HIG196640 GYJ196640:GYK196640 GON196640:GOO196640 GER196640:GES196640 FUV196640:FUW196640 FKZ196640:FLA196640 FBD196640:FBE196640 ERH196640:ERI196640 EHL196640:EHM196640 DXP196640:DXQ196640 DNT196640:DNU196640 DDX196640:DDY196640 CUB196640:CUC196640 CKF196640:CKG196640 CAJ196640:CAK196640 BQN196640:BQO196640 BGR196640:BGS196640 AWV196640:AWW196640 AMZ196640:ANA196640 ADD196640:ADE196640 TH196640:TI196640 JL196640:JM196640 P196640:Q196640 WVX131104:WVY131104 WMB131104:WMC131104 WCF131104:WCG131104 VSJ131104:VSK131104 VIN131104:VIO131104 UYR131104:UYS131104 UOV131104:UOW131104 UEZ131104:UFA131104 TVD131104:TVE131104 TLH131104:TLI131104 TBL131104:TBM131104 SRP131104:SRQ131104 SHT131104:SHU131104 RXX131104:RXY131104 ROB131104:ROC131104 REF131104:REG131104 QUJ131104:QUK131104 QKN131104:QKO131104 QAR131104:QAS131104 PQV131104:PQW131104 PGZ131104:PHA131104 OXD131104:OXE131104 ONH131104:ONI131104 ODL131104:ODM131104 NTP131104:NTQ131104 NJT131104:NJU131104 MZX131104:MZY131104 MQB131104:MQC131104 MGF131104:MGG131104 LWJ131104:LWK131104 LMN131104:LMO131104 LCR131104:LCS131104 KSV131104:KSW131104 KIZ131104:KJA131104 JZD131104:JZE131104 JPH131104:JPI131104 JFL131104:JFM131104 IVP131104:IVQ131104 ILT131104:ILU131104 IBX131104:IBY131104 HSB131104:HSC131104 HIF131104:HIG131104 GYJ131104:GYK131104 GON131104:GOO131104 GER131104:GES131104 FUV131104:FUW131104 FKZ131104:FLA131104 FBD131104:FBE131104 ERH131104:ERI131104 EHL131104:EHM131104 DXP131104:DXQ131104 DNT131104:DNU131104 DDX131104:DDY131104 CUB131104:CUC131104 CKF131104:CKG131104 CAJ131104:CAK131104 BQN131104:BQO131104 BGR131104:BGS131104 AWV131104:AWW131104 AMZ131104:ANA131104 ADD131104:ADE131104 TH131104:TI131104 JL131104:JM131104 P131104:Q131104 WVX65568:WVY65568 WMB65568:WMC65568 WCF65568:WCG65568 VSJ65568:VSK65568 VIN65568:VIO65568 UYR65568:UYS65568 UOV65568:UOW65568 UEZ65568:UFA65568 TVD65568:TVE65568 TLH65568:TLI65568 TBL65568:TBM65568 SRP65568:SRQ65568 SHT65568:SHU65568 RXX65568:RXY65568 ROB65568:ROC65568 REF65568:REG65568 QUJ65568:QUK65568 QKN65568:QKO65568 QAR65568:QAS65568 PQV65568:PQW65568 PGZ65568:PHA65568 OXD65568:OXE65568 ONH65568:ONI65568 ODL65568:ODM65568 NTP65568:NTQ65568 NJT65568:NJU65568 MZX65568:MZY65568 MQB65568:MQC65568 MGF65568:MGG65568 LWJ65568:LWK65568 LMN65568:LMO65568 LCR65568:LCS65568 KSV65568:KSW65568 KIZ65568:KJA65568 JZD65568:JZE65568 JPH65568:JPI65568 JFL65568:JFM65568 IVP65568:IVQ65568 ILT65568:ILU65568 IBX65568:IBY65568 HSB65568:HSC65568 HIF65568:HIG65568 GYJ65568:GYK65568 GON65568:GOO65568 GER65568:GES65568 FUV65568:FUW65568 FKZ65568:FLA65568 FBD65568:FBE65568 ERH65568:ERI65568 EHL65568:EHM65568 DXP65568:DXQ65568 DNT65568:DNU65568 DDX65568:DDY65568 CUB65568:CUC65568 CKF65568:CKG65568 CAJ65568:CAK65568 BQN65568:BQO65568 BGR65568:BGS65568 AWV65568:AWW65568 AMZ65568:ANA65568 ADD65568:ADE65568 TH65568:TI65568 JL65568:JM65568 P65568:Q65568 WVV32:WVW32 WLZ32:WMA32 WCD32:WCE32 VSH32:VSI32 VIL32:VIM32 UYP32:UYQ32 UOT32:UOU32 UEX32:UEY32 TVB32:TVC32 TLF32:TLG32 TBJ32:TBK32 SRN32:SRO32 SHR32:SHS32 RXV32:RXW32 RNZ32:ROA32 RED32:REE32 QUH32:QUI32 QKL32:QKM32 QAP32:QAQ32 PQT32:PQU32 PGX32:PGY32 OXB32:OXC32 ONF32:ONG32 ODJ32:ODK32 NTN32:NTO32 NJR32:NJS32 MZV32:MZW32 MPZ32:MQA32 MGD32:MGE32 LWH32:LWI32 LML32:LMM32 LCP32:LCQ32 KST32:KSU32 KIX32:KIY32 JZB32:JZC32 JPF32:JPG32 JFJ32:JFK32 IVN32:IVO32 ILR32:ILS32 IBV32:IBW32 HRZ32:HSA32 HID32:HIE32 GYH32:GYI32 GOL32:GOM32 GEP32:GEQ32 FUT32:FUU32 FKX32:FKY32 FBB32:FBC32 ERF32:ERG32 EHJ32:EHK32 DXN32:DXO32 DNR32:DNS32 DDV32:DDW32 CTZ32:CUA32 CKD32:CKE32 CAH32:CAI32 BQL32:BQM32 BGP32:BGQ32 AWT32:AWU32 AMX32:AMY32 ADB32:ADC32 TF32:TG32 JJ32:JK32" xr:uid="{7358D94F-79E8-4214-9064-BED3FF9EDBCC}">
      <formula1>$AB$1:$AB$16</formula1>
    </dataValidation>
  </dataValidations>
  <printOptions horizontalCentered="1" verticalCentered="1"/>
  <pageMargins left="0.23622047244094499" right="0.23622047244094499" top="0.51" bottom="0.51" header="0.5" footer="0.5"/>
  <pageSetup scale="53" orientation="landscape" r:id="rId1"/>
  <headerFooter alignWithMargins="0">
    <oddFooter>&amp;R&amp;10Revised: July 2025</oddFooter>
  </headerFooter>
  <colBreaks count="1" manualBreakCount="1">
    <brk id="6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8625-2C92-4FF0-A187-B11DCAF3BDB1}">
  <sheetPr>
    <tabColor rgb="FF7030A0"/>
    <pageSetUpPr fitToPage="1"/>
  </sheetPr>
  <dimension ref="A1:AR29"/>
  <sheetViews>
    <sheetView showRuler="0" showOutlineSymbols="0" zoomScale="80" zoomScaleNormal="80" zoomScalePageLayoutView="70" workbookViewId="0">
      <selection activeCell="H28" sqref="H28"/>
    </sheetView>
  </sheetViews>
  <sheetFormatPr defaultColWidth="10.8984375" defaultRowHeight="15"/>
  <cols>
    <col min="1" max="1" width="30.69921875" style="13" customWidth="1"/>
    <col min="2" max="2" width="15.296875" style="13" customWidth="1"/>
    <col min="3" max="3" width="27.59765625" style="13" customWidth="1"/>
    <col min="4" max="4" width="15.296875" style="13" customWidth="1"/>
    <col min="5" max="5" width="17.09765625" style="13" customWidth="1"/>
    <col min="6" max="6" width="18.09765625" style="13" customWidth="1"/>
    <col min="7" max="7" width="7.69921875" style="13" customWidth="1"/>
    <col min="8" max="8" width="9.8984375" style="13" customWidth="1"/>
    <col min="9" max="9" width="15" style="13" customWidth="1"/>
    <col min="10" max="10" width="15.296875" style="13" customWidth="1"/>
    <col min="11" max="11" width="16.59765625" style="13" customWidth="1"/>
    <col min="12" max="12" width="11.09765625" style="13" customWidth="1"/>
    <col min="13" max="13" width="13.3984375" style="13" bestFit="1" customWidth="1"/>
    <col min="14" max="14" width="10.8984375" style="13" customWidth="1"/>
    <col min="15" max="15" width="7" style="13" customWidth="1"/>
    <col min="16" max="16" width="9.296875" style="13" customWidth="1"/>
    <col min="17" max="17" width="8.3984375" style="13" customWidth="1"/>
    <col min="18" max="18" width="17.3984375" style="13" customWidth="1"/>
    <col min="19" max="26" width="10.8984375" style="13"/>
    <col min="27" max="27" width="10.3984375" style="13" customWidth="1"/>
    <col min="28" max="28" width="1" style="13" hidden="1" customWidth="1"/>
    <col min="29" max="30" width="10.8984375" style="13"/>
    <col min="31" max="31" width="18.59765625" style="13" customWidth="1"/>
    <col min="32" max="43" width="10.8984375" style="13"/>
    <col min="44" max="44" width="17.3984375" style="13" customWidth="1"/>
    <col min="45" max="16384" width="10.8984375" style="13"/>
  </cols>
  <sheetData>
    <row r="1" spans="1:44">
      <c r="F1" s="64"/>
      <c r="G1" s="64"/>
      <c r="P1" s="66"/>
      <c r="Q1" s="65"/>
      <c r="R1" s="42"/>
      <c r="AE1" s="20"/>
      <c r="AR1" s="20"/>
    </row>
    <row r="2" spans="1:44" ht="15.6">
      <c r="B2" s="137" t="s">
        <v>174</v>
      </c>
      <c r="C2" s="138"/>
      <c r="D2" s="138"/>
      <c r="E2" s="139"/>
      <c r="F2" s="64"/>
      <c r="G2" s="64"/>
      <c r="M2" s="63"/>
      <c r="P2" s="42"/>
      <c r="Q2" s="42"/>
      <c r="R2" s="42"/>
      <c r="S2" s="20"/>
      <c r="AB2" s="13" t="s">
        <v>173</v>
      </c>
      <c r="AE2" s="20"/>
      <c r="AF2" s="20"/>
      <c r="AR2" s="20"/>
    </row>
    <row r="3" spans="1:44" ht="15.6">
      <c r="B3" s="140"/>
      <c r="C3" s="141"/>
      <c r="D3" s="141"/>
      <c r="E3" s="142"/>
      <c r="M3" s="63"/>
      <c r="P3" s="42"/>
      <c r="Q3" s="42"/>
      <c r="R3" s="42"/>
      <c r="S3" s="20"/>
      <c r="AB3" s="13" t="s">
        <v>172</v>
      </c>
      <c r="AF3" s="20"/>
    </row>
    <row r="4" spans="1:44" ht="17.399999999999999">
      <c r="A4" s="56"/>
      <c r="H4" s="38" t="s">
        <v>171</v>
      </c>
      <c r="L4" s="31"/>
      <c r="M4" s="63"/>
      <c r="P4" s="42"/>
      <c r="Q4" s="42"/>
      <c r="R4" s="42"/>
      <c r="AB4" s="13" t="s">
        <v>170</v>
      </c>
    </row>
    <row r="5" spans="1:44" ht="15.6">
      <c r="A5" s="34"/>
      <c r="B5" s="34"/>
      <c r="C5" s="14"/>
      <c r="D5" s="14"/>
      <c r="E5" s="14" t="s">
        <v>169</v>
      </c>
      <c r="F5" s="14"/>
      <c r="G5" s="14"/>
      <c r="K5" s="117" t="s">
        <v>141</v>
      </c>
      <c r="P5" s="42"/>
      <c r="Q5" s="42"/>
      <c r="R5" s="42"/>
      <c r="AB5" s="13" t="s">
        <v>168</v>
      </c>
    </row>
    <row r="6" spans="1:44" ht="15.6">
      <c r="A6" s="67"/>
      <c r="B6" s="34"/>
      <c r="C6" s="15"/>
      <c r="D6" s="62"/>
      <c r="E6" s="143">
        <f>D22</f>
        <v>0</v>
      </c>
      <c r="F6" s="143"/>
      <c r="G6" s="61"/>
      <c r="H6" s="14" t="s">
        <v>138</v>
      </c>
      <c r="K6" s="92">
        <f>Prevention!C40+'Law Enforcement'!C24+'Teen Court'!C40</f>
        <v>0</v>
      </c>
      <c r="P6" s="50"/>
      <c r="Q6" s="42"/>
      <c r="R6" s="42"/>
      <c r="AB6" s="13" t="s">
        <v>167</v>
      </c>
    </row>
    <row r="7" spans="1:44" ht="16.2" thickBot="1">
      <c r="A7" s="21"/>
      <c r="B7" s="14"/>
      <c r="C7" s="14"/>
      <c r="D7" s="14"/>
      <c r="E7" s="14"/>
      <c r="F7" s="14"/>
      <c r="G7" s="14"/>
      <c r="H7" s="14" t="s">
        <v>136</v>
      </c>
      <c r="K7" s="92">
        <f>' Outpatient TX'!C40+'Jail-Based TX'!C40+'Preventative TX'!C40</f>
        <v>0</v>
      </c>
      <c r="P7" s="44"/>
      <c r="Q7" s="42"/>
      <c r="R7" s="42"/>
      <c r="AB7" s="13" t="s">
        <v>166</v>
      </c>
    </row>
    <row r="8" spans="1:44" ht="16.2" thickTop="1">
      <c r="A8" s="60" t="s">
        <v>165</v>
      </c>
      <c r="B8" s="59"/>
      <c r="C8" s="58" t="s">
        <v>164</v>
      </c>
      <c r="D8" s="114" t="s">
        <v>117</v>
      </c>
      <c r="E8" s="114" t="s">
        <v>179</v>
      </c>
      <c r="F8" s="57" t="s">
        <v>163</v>
      </c>
      <c r="G8" s="56"/>
      <c r="H8" s="14" t="s">
        <v>121</v>
      </c>
      <c r="K8" s="92">
        <f>Screening!C40+Compliance!C40</f>
        <v>0</v>
      </c>
      <c r="P8" s="50"/>
      <c r="Q8" s="42"/>
      <c r="R8" s="42"/>
      <c r="AB8" s="13" t="s">
        <v>162</v>
      </c>
    </row>
    <row r="9" spans="1:44" ht="15.6">
      <c r="A9" s="55" t="s">
        <v>161</v>
      </c>
      <c r="B9" s="54"/>
      <c r="C9" s="53" t="s">
        <v>160</v>
      </c>
      <c r="D9" s="115"/>
      <c r="E9" s="115"/>
      <c r="F9" s="52"/>
      <c r="G9" s="51"/>
      <c r="H9" s="14" t="s">
        <v>122</v>
      </c>
      <c r="K9" s="92">
        <f>'Program Admin'!C40</f>
        <v>0</v>
      </c>
      <c r="P9" s="50"/>
      <c r="Q9" s="42"/>
      <c r="R9" s="42"/>
      <c r="AB9" s="13" t="s">
        <v>159</v>
      </c>
    </row>
    <row r="10" spans="1:44" ht="16.2" thickBot="1">
      <c r="A10" s="49"/>
      <c r="B10" s="48"/>
      <c r="C10" s="47"/>
      <c r="D10" s="46"/>
      <c r="E10" s="46"/>
      <c r="F10" s="45"/>
      <c r="G10" s="34"/>
      <c r="J10" s="21" t="s">
        <v>135</v>
      </c>
      <c r="K10" s="93">
        <f>SUM(K6:K9)</f>
        <v>0</v>
      </c>
      <c r="P10" s="42"/>
      <c r="Q10" s="44"/>
      <c r="R10" s="42"/>
      <c r="AB10" s="13" t="s">
        <v>158</v>
      </c>
    </row>
    <row r="11" spans="1:44" ht="17.100000000000001" customHeight="1" thickTop="1">
      <c r="A11" s="43" t="s">
        <v>157</v>
      </c>
      <c r="B11" s="33">
        <f>D22</f>
        <v>0</v>
      </c>
      <c r="C11" s="27" t="s">
        <v>156</v>
      </c>
      <c r="D11" s="33">
        <f>Prevention!C31+'Teen Court'!C31+' Outpatient TX'!C31+'Jail-Based TX'!C31+'Preventative TX'!C31+Screening!C31+Compliance!C31+'Program Admin'!C31</f>
        <v>0</v>
      </c>
      <c r="E11" s="91">
        <f>Prevention!C42+'Law Enforcement'!C26+'Teen Court'!C42+' Outpatient TX'!C42+'Jail-Based TX'!C42+'Preventative TX'!C42+Screening!C42+Compliance!C42+'Program Admin'!C42</f>
        <v>0</v>
      </c>
      <c r="F11" s="26">
        <f t="shared" ref="F11:F19" si="0">SUM(D11:E11)</f>
        <v>0</v>
      </c>
      <c r="G11" s="32"/>
      <c r="N11" s="42"/>
      <c r="O11" s="41"/>
      <c r="P11" s="41"/>
      <c r="Z11" s="13" t="s">
        <v>155</v>
      </c>
    </row>
    <row r="12" spans="1:44" ht="17.100000000000001" customHeight="1">
      <c r="A12" s="36"/>
      <c r="B12" s="33"/>
      <c r="C12" s="27" t="s">
        <v>154</v>
      </c>
      <c r="D12" s="33">
        <f>Prevention!C32+'Teen Court'!C32+' Outpatient TX'!C32+'Jail-Based TX'!C32+'Preventative TX'!C32+Screening!C32+Compliance!C32+'Program Admin'!C32</f>
        <v>0</v>
      </c>
      <c r="E12" s="91">
        <f>Prevention!C43+'Law Enforcement'!C27+'Teen Court'!C43+' Outpatient TX'!C43+'Jail-Based TX'!C43+'Preventative TX'!C43+Screening!C43+Compliance!C43+'Program Admin'!C43</f>
        <v>0</v>
      </c>
      <c r="F12" s="26">
        <f t="shared" si="0"/>
        <v>0</v>
      </c>
      <c r="G12" s="32"/>
      <c r="J12" s="16" t="s">
        <v>131</v>
      </c>
      <c r="K12" s="19">
        <f>D22</f>
        <v>0</v>
      </c>
      <c r="M12" s="40"/>
      <c r="O12" s="39"/>
      <c r="P12" s="39"/>
      <c r="Z12" s="13" t="s">
        <v>153</v>
      </c>
    </row>
    <row r="13" spans="1:44" ht="17.100000000000001" customHeight="1">
      <c r="A13" s="30" t="s">
        <v>187</v>
      </c>
      <c r="B13" s="33"/>
      <c r="C13" s="27" t="s">
        <v>152</v>
      </c>
      <c r="D13" s="33">
        <f>Prevention!C33+'Teen Court'!C33+' Outpatient TX'!C33+'Jail-Based TX'!C33+'Preventative TX'!C33+Screening!C33+Compliance!C33+'Program Admin'!C33</f>
        <v>0</v>
      </c>
      <c r="E13" s="91">
        <f>Prevention!C44+'Law Enforcement'!C28+'Teen Court'!C44+' Outpatient TX'!C44+'Jail-Based TX'!C44+'Preventative TX'!C44+Screening!C44+Compliance!C44+'Program Admin'!C44</f>
        <v>0</v>
      </c>
      <c r="F13" s="26">
        <f t="shared" si="0"/>
        <v>0</v>
      </c>
      <c r="G13" s="32"/>
      <c r="M13" s="37"/>
      <c r="O13" s="39"/>
      <c r="P13" s="39"/>
      <c r="Z13" s="13" t="s">
        <v>151</v>
      </c>
    </row>
    <row r="14" spans="1:44" ht="17.100000000000001" customHeight="1">
      <c r="A14" s="79" t="s">
        <v>150</v>
      </c>
      <c r="B14" s="33">
        <f>Prevention!D52+'Law Enforcement'!D36+'Teen Court'!D52+' Outpatient TX'!D52+'Jail-Based TX'!D52+'Preventative TX'!D52+Screening!D52+Compliance!D52+'Program Admin'!D52</f>
        <v>0</v>
      </c>
      <c r="C14" s="27" t="s">
        <v>149</v>
      </c>
      <c r="D14" s="33">
        <f>Prevention!C34+'Teen Court'!C34+' Outpatient TX'!C34+'Jail-Based TX'!C34+'Preventative TX'!C34+Screening!C34+Compliance!C34+'Program Admin'!C34</f>
        <v>0</v>
      </c>
      <c r="E14" s="91">
        <f>Prevention!C45+'Law Enforcement'!C29+'Teen Court'!C45+' Outpatient TX'!C45+'Jail-Based TX'!C45+'Preventative TX'!C45+Screening!C45+Compliance!C45+'Program Admin'!C45</f>
        <v>0</v>
      </c>
      <c r="F14" s="26">
        <f t="shared" si="0"/>
        <v>0</v>
      </c>
      <c r="G14" s="32"/>
      <c r="H14" s="38"/>
      <c r="M14" s="37"/>
      <c r="Z14" s="13" t="s">
        <v>148</v>
      </c>
    </row>
    <row r="15" spans="1:44" ht="17.100000000000001" customHeight="1">
      <c r="A15" s="79" t="s">
        <v>147</v>
      </c>
      <c r="B15" s="33">
        <f>Prevention!D53+'Law Enforcement'!D37+'Teen Court'!D53+' Outpatient TX'!D53+'Jail-Based TX'!D53+'Preventative TX'!D53+Screening!D53+Compliance!D53+'Program Admin'!D53</f>
        <v>0</v>
      </c>
      <c r="C15" s="27" t="s">
        <v>146</v>
      </c>
      <c r="D15" s="33">
        <f>Prevention!C35+'Teen Court'!C35+' Outpatient TX'!C35+'Jail-Based TX'!C35+'Preventative TX'!C35+Screening!C35+Compliance!C35+'Program Admin'!C35</f>
        <v>0</v>
      </c>
      <c r="E15" s="91">
        <f>Prevention!C46+'Law Enforcement'!C30+'Teen Court'!C46+' Outpatient TX'!C46+'Jail-Based TX'!C46+'Preventative TX'!C46+Screening!C46+Compliance!C46+'Program Admin'!C46</f>
        <v>0</v>
      </c>
      <c r="F15" s="26">
        <f t="shared" si="0"/>
        <v>0</v>
      </c>
      <c r="G15" s="32"/>
      <c r="H15" s="38" t="s">
        <v>145</v>
      </c>
      <c r="M15" s="37"/>
      <c r="Z15" s="13" t="s">
        <v>144</v>
      </c>
    </row>
    <row r="16" spans="1:44" ht="17.100000000000001" customHeight="1">
      <c r="A16" s="79" t="s">
        <v>143</v>
      </c>
      <c r="B16" s="33">
        <f>Prevention!D54+'Law Enforcement'!D38+'Teen Court'!D54+' Outpatient TX'!D54+'Jail-Based TX'!D54+'Preventative TX'!D54+Screening!D54+Compliance!D54+'Program Admin'!D54</f>
        <v>0</v>
      </c>
      <c r="C16" s="27" t="s">
        <v>142</v>
      </c>
      <c r="D16" s="33">
        <f>Prevention!C36+'Teen Court'!C36+' Outpatient TX'!C36+'Jail-Based TX'!C36+'Preventative TX'!C36+Screening!C36+Compliance!C36+'Program Admin'!C36</f>
        <v>0</v>
      </c>
      <c r="E16" s="91">
        <f>Prevention!C47+'Law Enforcement'!C31+'Teen Court'!C47+' Outpatient TX'!C47+'Jail-Based TX'!C47+'Preventative TX'!C47+Screening!C47+Compliance!C47+'Program Admin'!C47</f>
        <v>0</v>
      </c>
      <c r="F16" s="26">
        <f t="shared" si="0"/>
        <v>0</v>
      </c>
      <c r="G16" s="34"/>
      <c r="K16" s="117" t="s">
        <v>141</v>
      </c>
      <c r="M16" s="35"/>
      <c r="Z16" s="13" t="s">
        <v>140</v>
      </c>
    </row>
    <row r="17" spans="1:13" ht="17.100000000000001" customHeight="1">
      <c r="A17" s="30"/>
      <c r="B17" s="33"/>
      <c r="C17" s="27" t="s">
        <v>139</v>
      </c>
      <c r="D17" s="33">
        <f>Prevention!C37+'Law Enforcement'!C23+'Teen Court'!C37+' Outpatient TX'!C37+'Jail-Based TX'!C37+'Preventative TX'!C37+Screening!C37+Compliance!C37+'Program Admin'!C37</f>
        <v>0</v>
      </c>
      <c r="E17" s="91">
        <f>Prevention!C48+'Law Enforcement'!C32+'Teen Court'!C48+' Outpatient TX'!C48+'Jail-Based TX'!C48+'Preventative TX'!C48+Screening!C48+Compliance!C48+'Program Admin'!C48</f>
        <v>0</v>
      </c>
      <c r="F17" s="26">
        <f t="shared" si="0"/>
        <v>0</v>
      </c>
      <c r="G17" s="34"/>
      <c r="H17" s="14" t="s">
        <v>138</v>
      </c>
      <c r="K17" s="92">
        <f>Prevention!C51+'Law Enforcement'!C35+'Teen Court'!C51</f>
        <v>0</v>
      </c>
    </row>
    <row r="18" spans="1:13" ht="17.100000000000001" customHeight="1">
      <c r="A18" s="30"/>
      <c r="B18" s="33"/>
      <c r="C18" s="29" t="s">
        <v>137</v>
      </c>
      <c r="D18" s="33">
        <f>Prevention!C38+'Teen Court'!C38+' Outpatient TX'!C38+'Jail-Based TX'!C38+'Preventative TX'!C38+Screening!C38+Compliance!C38+'Program Admin'!C38</f>
        <v>0</v>
      </c>
      <c r="E18" s="91">
        <f>Prevention!C49+'Law Enforcement'!C33+'Teen Court'!C49+' Outpatient TX'!C49+'Jail-Based TX'!C49+'Preventative TX'!C49+Screening!C49+Compliance!C49+'Program Admin'!C49</f>
        <v>0</v>
      </c>
      <c r="F18" s="26">
        <f t="shared" si="0"/>
        <v>0</v>
      </c>
      <c r="G18" s="32"/>
      <c r="H18" s="14" t="s">
        <v>136</v>
      </c>
      <c r="K18" s="92">
        <f>' Outpatient TX'!C51+'Jail-Based TX'!C51+'Preventative TX'!C51</f>
        <v>0</v>
      </c>
      <c r="L18" s="31"/>
    </row>
    <row r="19" spans="1:13" ht="17.100000000000001" customHeight="1">
      <c r="A19" s="30"/>
      <c r="B19" s="33"/>
      <c r="C19" s="29" t="s">
        <v>176</v>
      </c>
      <c r="D19" s="33">
        <f>Prevention!C39+'Teen Court'!C39+' Outpatient TX'!C39+'Jail-Based TX'!C39+'Preventative TX'!C39+Screening!C39+Compliance!C39+'Program Admin'!C39</f>
        <v>0</v>
      </c>
      <c r="E19" s="91">
        <f>Prevention!C50+'Law Enforcement'!C34+'Teen Court'!C50+' Outpatient TX'!C50+'Jail-Based TX'!C50+'Preventative TX'!C50+Screening!C50+Compliance!C50+'Program Admin'!C50</f>
        <v>0</v>
      </c>
      <c r="F19" s="26">
        <f t="shared" si="0"/>
        <v>0</v>
      </c>
      <c r="G19" s="17"/>
      <c r="H19" s="14" t="s">
        <v>121</v>
      </c>
      <c r="K19" s="92">
        <f>Screening!C51+Compliance!C51</f>
        <v>0</v>
      </c>
    </row>
    <row r="20" spans="1:13" ht="17.100000000000001" customHeight="1">
      <c r="A20" s="28"/>
      <c r="B20" s="33"/>
      <c r="C20" s="27"/>
      <c r="D20" s="33"/>
      <c r="E20" s="91"/>
      <c r="F20" s="26"/>
      <c r="G20" s="17"/>
      <c r="H20" s="14" t="s">
        <v>122</v>
      </c>
      <c r="K20" s="92">
        <f>'Program Admin'!C51</f>
        <v>0</v>
      </c>
    </row>
    <row r="21" spans="1:13" ht="17.100000000000001" customHeight="1" thickBot="1">
      <c r="A21" s="28"/>
      <c r="B21" s="33"/>
      <c r="C21" s="27"/>
      <c r="D21" s="33"/>
      <c r="E21" s="91"/>
      <c r="F21" s="26"/>
      <c r="G21" s="17"/>
      <c r="J21" s="21" t="s">
        <v>135</v>
      </c>
      <c r="K21" s="93">
        <f>SUM(K17:K20)</f>
        <v>0</v>
      </c>
    </row>
    <row r="22" spans="1:13" ht="17.100000000000001" customHeight="1" thickTop="1" thickBot="1">
      <c r="A22" s="25" t="s">
        <v>134</v>
      </c>
      <c r="B22" s="23">
        <f>SUM(B11:B16)</f>
        <v>0</v>
      </c>
      <c r="C22" s="24" t="s">
        <v>133</v>
      </c>
      <c r="D22" s="23">
        <f>SUM(D11:D21)</f>
        <v>0</v>
      </c>
      <c r="E22" s="23">
        <f>SUM(E11:E21)</f>
        <v>0</v>
      </c>
      <c r="F22" s="22">
        <f>SUM(F11:F21)</f>
        <v>0</v>
      </c>
      <c r="G22" s="17"/>
    </row>
    <row r="23" spans="1:13" ht="17.100000000000001" customHeight="1" thickTop="1">
      <c r="A23" s="34"/>
      <c r="B23" s="34"/>
      <c r="C23" s="34"/>
      <c r="D23" s="34"/>
      <c r="E23" s="34"/>
      <c r="F23" s="34"/>
      <c r="G23" s="17"/>
      <c r="K23" s="14"/>
      <c r="L23" s="16" t="s">
        <v>131</v>
      </c>
      <c r="M23" s="19">
        <f>E22</f>
        <v>0</v>
      </c>
    </row>
    <row r="24" spans="1:13" ht="17.100000000000001" customHeight="1">
      <c r="A24" s="14"/>
      <c r="B24" s="14"/>
      <c r="C24" s="14"/>
      <c r="D24" s="14"/>
      <c r="E24" s="14"/>
      <c r="F24" s="14"/>
      <c r="G24" s="17"/>
      <c r="M24" s="19"/>
    </row>
    <row r="25" spans="1:13" ht="17.100000000000001" customHeight="1">
      <c r="C25" s="14"/>
      <c r="D25" s="14"/>
      <c r="E25" s="14"/>
      <c r="G25" s="17"/>
      <c r="H25" s="14"/>
      <c r="J25" s="21" t="s">
        <v>132</v>
      </c>
      <c r="K25" s="13">
        <f>K21+K10</f>
        <v>0</v>
      </c>
      <c r="L25" s="20" t="s">
        <v>131</v>
      </c>
      <c r="M25" s="19">
        <f>F22</f>
        <v>0</v>
      </c>
    </row>
    <row r="26" spans="1:13" ht="17.100000000000001" customHeight="1">
      <c r="B26" s="18"/>
      <c r="G26" s="17"/>
    </row>
    <row r="27" spans="1:13" ht="17.100000000000001" customHeight="1">
      <c r="A27" s="145" t="s">
        <v>207</v>
      </c>
      <c r="B27" s="145"/>
      <c r="C27" s="145"/>
      <c r="D27" s="145"/>
      <c r="E27" s="145"/>
      <c r="F27" s="145"/>
      <c r="G27" s="14"/>
    </row>
    <row r="28" spans="1:13" ht="17.100000000000001" customHeight="1">
      <c r="A28" s="144" t="s">
        <v>206</v>
      </c>
      <c r="B28" s="144"/>
      <c r="C28" s="144"/>
      <c r="D28" s="116">
        <f>E6*0.1</f>
        <v>0</v>
      </c>
      <c r="G28" s="15"/>
    </row>
    <row r="29" spans="1:13" ht="15.6">
      <c r="G29" s="14"/>
      <c r="L29" s="14"/>
    </row>
  </sheetData>
  <sheetProtection algorithmName="SHA-512" hashValue="91KDifTpG8l0O0R02SJdlr3jbRvNU5JI+yO61QVXePb3+YnLI8aJNAGmL6fpChVBQwz8WwwLjfVb1cmC3ANtvg==" saltValue="/ELlgvEG4URJoTP13p7/2g==" spinCount="100000" sheet="1" selectLockedCells="1" selectUnlockedCells="1"/>
  <mergeCells count="4">
    <mergeCell ref="B2:E3"/>
    <mergeCell ref="E6:F6"/>
    <mergeCell ref="A27:F27"/>
    <mergeCell ref="A28:C28"/>
  </mergeCells>
  <conditionalFormatting sqref="B22:B23">
    <cfRule type="cellIs" dxfId="26" priority="3" stopIfTrue="1" operator="notEqual">
      <formula>$F$22</formula>
    </cfRule>
  </conditionalFormatting>
  <conditionalFormatting sqref="D22:D23">
    <cfRule type="cellIs" dxfId="25" priority="2" stopIfTrue="1" operator="notEqual">
      <formula>$E$6</formula>
    </cfRule>
  </conditionalFormatting>
  <conditionalFormatting sqref="K12:K13">
    <cfRule type="cellIs" dxfId="24" priority="6" stopIfTrue="1" operator="notEqual">
      <formula>$K$10</formula>
    </cfRule>
  </conditionalFormatting>
  <conditionalFormatting sqref="M23">
    <cfRule type="cellIs" dxfId="23" priority="5" stopIfTrue="1" operator="notEqual">
      <formula>$K$21</formula>
    </cfRule>
  </conditionalFormatting>
  <conditionalFormatting sqref="M25">
    <cfRule type="cellIs" dxfId="22" priority="4" stopIfTrue="1" operator="notEqual">
      <formula>$K$25</formula>
    </cfRule>
  </conditionalFormatting>
  <conditionalFormatting sqref="D28">
    <cfRule type="cellIs" dxfId="21" priority="1" operator="notEqual">
      <formula>$E$22</formula>
    </cfRule>
  </conditionalFormatting>
  <dataValidations count="1">
    <dataValidation type="list" showInputMessage="1" showErrorMessage="1" sqref="WVX983072:WVY983072 WMB983072:WMC983072 WCF983072:WCG983072 VSJ983072:VSK983072 VIN983072:VIO983072 UYR983072:UYS983072 UOV983072:UOW983072 UEZ983072:UFA983072 TVD983072:TVE983072 TLH983072:TLI983072 TBL983072:TBM983072 SRP983072:SRQ983072 SHT983072:SHU983072 RXX983072:RXY983072 ROB983072:ROC983072 REF983072:REG983072 QUJ983072:QUK983072 QKN983072:QKO983072 QAR983072:QAS983072 PQV983072:PQW983072 PGZ983072:PHA983072 OXD983072:OXE983072 ONH983072:ONI983072 ODL983072:ODM983072 NTP983072:NTQ983072 NJT983072:NJU983072 MZX983072:MZY983072 MQB983072:MQC983072 MGF983072:MGG983072 LWJ983072:LWK983072 LMN983072:LMO983072 LCR983072:LCS983072 KSV983072:KSW983072 KIZ983072:KJA983072 JZD983072:JZE983072 JPH983072:JPI983072 JFL983072:JFM983072 IVP983072:IVQ983072 ILT983072:ILU983072 IBX983072:IBY983072 HSB983072:HSC983072 HIF983072:HIG983072 GYJ983072:GYK983072 GON983072:GOO983072 GER983072:GES983072 FUV983072:FUW983072 FKZ983072:FLA983072 FBD983072:FBE983072 ERH983072:ERI983072 EHL983072:EHM983072 DXP983072:DXQ983072 DNT983072:DNU983072 DDX983072:DDY983072 CUB983072:CUC983072 CKF983072:CKG983072 CAJ983072:CAK983072 BQN983072:BQO983072 BGR983072:BGS983072 AWV983072:AWW983072 AMZ983072:ANA983072 ADD983072:ADE983072 TH983072:TI983072 JL983072:JM983072 P983072:Q983072 WVX917536:WVY917536 WMB917536:WMC917536 WCF917536:WCG917536 VSJ917536:VSK917536 VIN917536:VIO917536 UYR917536:UYS917536 UOV917536:UOW917536 UEZ917536:UFA917536 TVD917536:TVE917536 TLH917536:TLI917536 TBL917536:TBM917536 SRP917536:SRQ917536 SHT917536:SHU917536 RXX917536:RXY917536 ROB917536:ROC917536 REF917536:REG917536 QUJ917536:QUK917536 QKN917536:QKO917536 QAR917536:QAS917536 PQV917536:PQW917536 PGZ917536:PHA917536 OXD917536:OXE917536 ONH917536:ONI917536 ODL917536:ODM917536 NTP917536:NTQ917536 NJT917536:NJU917536 MZX917536:MZY917536 MQB917536:MQC917536 MGF917536:MGG917536 LWJ917536:LWK917536 LMN917536:LMO917536 LCR917536:LCS917536 KSV917536:KSW917536 KIZ917536:KJA917536 JZD917536:JZE917536 JPH917536:JPI917536 JFL917536:JFM917536 IVP917536:IVQ917536 ILT917536:ILU917536 IBX917536:IBY917536 HSB917536:HSC917536 HIF917536:HIG917536 GYJ917536:GYK917536 GON917536:GOO917536 GER917536:GES917536 FUV917536:FUW917536 FKZ917536:FLA917536 FBD917536:FBE917536 ERH917536:ERI917536 EHL917536:EHM917536 DXP917536:DXQ917536 DNT917536:DNU917536 DDX917536:DDY917536 CUB917536:CUC917536 CKF917536:CKG917536 CAJ917536:CAK917536 BQN917536:BQO917536 BGR917536:BGS917536 AWV917536:AWW917536 AMZ917536:ANA917536 ADD917536:ADE917536 TH917536:TI917536 JL917536:JM917536 P917536:Q917536 WVX852000:WVY852000 WMB852000:WMC852000 WCF852000:WCG852000 VSJ852000:VSK852000 VIN852000:VIO852000 UYR852000:UYS852000 UOV852000:UOW852000 UEZ852000:UFA852000 TVD852000:TVE852000 TLH852000:TLI852000 TBL852000:TBM852000 SRP852000:SRQ852000 SHT852000:SHU852000 RXX852000:RXY852000 ROB852000:ROC852000 REF852000:REG852000 QUJ852000:QUK852000 QKN852000:QKO852000 QAR852000:QAS852000 PQV852000:PQW852000 PGZ852000:PHA852000 OXD852000:OXE852000 ONH852000:ONI852000 ODL852000:ODM852000 NTP852000:NTQ852000 NJT852000:NJU852000 MZX852000:MZY852000 MQB852000:MQC852000 MGF852000:MGG852000 LWJ852000:LWK852000 LMN852000:LMO852000 LCR852000:LCS852000 KSV852000:KSW852000 KIZ852000:KJA852000 JZD852000:JZE852000 JPH852000:JPI852000 JFL852000:JFM852000 IVP852000:IVQ852000 ILT852000:ILU852000 IBX852000:IBY852000 HSB852000:HSC852000 HIF852000:HIG852000 GYJ852000:GYK852000 GON852000:GOO852000 GER852000:GES852000 FUV852000:FUW852000 FKZ852000:FLA852000 FBD852000:FBE852000 ERH852000:ERI852000 EHL852000:EHM852000 DXP852000:DXQ852000 DNT852000:DNU852000 DDX852000:DDY852000 CUB852000:CUC852000 CKF852000:CKG852000 CAJ852000:CAK852000 BQN852000:BQO852000 BGR852000:BGS852000 AWV852000:AWW852000 AMZ852000:ANA852000 ADD852000:ADE852000 TH852000:TI852000 JL852000:JM852000 P852000:Q852000 WVX786464:WVY786464 WMB786464:WMC786464 WCF786464:WCG786464 VSJ786464:VSK786464 VIN786464:VIO786464 UYR786464:UYS786464 UOV786464:UOW786464 UEZ786464:UFA786464 TVD786464:TVE786464 TLH786464:TLI786464 TBL786464:TBM786464 SRP786464:SRQ786464 SHT786464:SHU786464 RXX786464:RXY786464 ROB786464:ROC786464 REF786464:REG786464 QUJ786464:QUK786464 QKN786464:QKO786464 QAR786464:QAS786464 PQV786464:PQW786464 PGZ786464:PHA786464 OXD786464:OXE786464 ONH786464:ONI786464 ODL786464:ODM786464 NTP786464:NTQ786464 NJT786464:NJU786464 MZX786464:MZY786464 MQB786464:MQC786464 MGF786464:MGG786464 LWJ786464:LWK786464 LMN786464:LMO786464 LCR786464:LCS786464 KSV786464:KSW786464 KIZ786464:KJA786464 JZD786464:JZE786464 JPH786464:JPI786464 JFL786464:JFM786464 IVP786464:IVQ786464 ILT786464:ILU786464 IBX786464:IBY786464 HSB786464:HSC786464 HIF786464:HIG786464 GYJ786464:GYK786464 GON786464:GOO786464 GER786464:GES786464 FUV786464:FUW786464 FKZ786464:FLA786464 FBD786464:FBE786464 ERH786464:ERI786464 EHL786464:EHM786464 DXP786464:DXQ786464 DNT786464:DNU786464 DDX786464:DDY786464 CUB786464:CUC786464 CKF786464:CKG786464 CAJ786464:CAK786464 BQN786464:BQO786464 BGR786464:BGS786464 AWV786464:AWW786464 AMZ786464:ANA786464 ADD786464:ADE786464 TH786464:TI786464 JL786464:JM786464 P786464:Q786464 WVX720928:WVY720928 WMB720928:WMC720928 WCF720928:WCG720928 VSJ720928:VSK720928 VIN720928:VIO720928 UYR720928:UYS720928 UOV720928:UOW720928 UEZ720928:UFA720928 TVD720928:TVE720928 TLH720928:TLI720928 TBL720928:TBM720928 SRP720928:SRQ720928 SHT720928:SHU720928 RXX720928:RXY720928 ROB720928:ROC720928 REF720928:REG720928 QUJ720928:QUK720928 QKN720928:QKO720928 QAR720928:QAS720928 PQV720928:PQW720928 PGZ720928:PHA720928 OXD720928:OXE720928 ONH720928:ONI720928 ODL720928:ODM720928 NTP720928:NTQ720928 NJT720928:NJU720928 MZX720928:MZY720928 MQB720928:MQC720928 MGF720928:MGG720928 LWJ720928:LWK720928 LMN720928:LMO720928 LCR720928:LCS720928 KSV720928:KSW720928 KIZ720928:KJA720928 JZD720928:JZE720928 JPH720928:JPI720928 JFL720928:JFM720928 IVP720928:IVQ720928 ILT720928:ILU720928 IBX720928:IBY720928 HSB720928:HSC720928 HIF720928:HIG720928 GYJ720928:GYK720928 GON720928:GOO720928 GER720928:GES720928 FUV720928:FUW720928 FKZ720928:FLA720928 FBD720928:FBE720928 ERH720928:ERI720928 EHL720928:EHM720928 DXP720928:DXQ720928 DNT720928:DNU720928 DDX720928:DDY720928 CUB720928:CUC720928 CKF720928:CKG720928 CAJ720928:CAK720928 BQN720928:BQO720928 BGR720928:BGS720928 AWV720928:AWW720928 AMZ720928:ANA720928 ADD720928:ADE720928 TH720928:TI720928 JL720928:JM720928 P720928:Q720928 WVX655392:WVY655392 WMB655392:WMC655392 WCF655392:WCG655392 VSJ655392:VSK655392 VIN655392:VIO655392 UYR655392:UYS655392 UOV655392:UOW655392 UEZ655392:UFA655392 TVD655392:TVE655392 TLH655392:TLI655392 TBL655392:TBM655392 SRP655392:SRQ655392 SHT655392:SHU655392 RXX655392:RXY655392 ROB655392:ROC655392 REF655392:REG655392 QUJ655392:QUK655392 QKN655392:QKO655392 QAR655392:QAS655392 PQV655392:PQW655392 PGZ655392:PHA655392 OXD655392:OXE655392 ONH655392:ONI655392 ODL655392:ODM655392 NTP655392:NTQ655392 NJT655392:NJU655392 MZX655392:MZY655392 MQB655392:MQC655392 MGF655392:MGG655392 LWJ655392:LWK655392 LMN655392:LMO655392 LCR655392:LCS655392 KSV655392:KSW655392 KIZ655392:KJA655392 JZD655392:JZE655392 JPH655392:JPI655392 JFL655392:JFM655392 IVP655392:IVQ655392 ILT655392:ILU655392 IBX655392:IBY655392 HSB655392:HSC655392 HIF655392:HIG655392 GYJ655392:GYK655392 GON655392:GOO655392 GER655392:GES655392 FUV655392:FUW655392 FKZ655392:FLA655392 FBD655392:FBE655392 ERH655392:ERI655392 EHL655392:EHM655392 DXP655392:DXQ655392 DNT655392:DNU655392 DDX655392:DDY655392 CUB655392:CUC655392 CKF655392:CKG655392 CAJ655392:CAK655392 BQN655392:BQO655392 BGR655392:BGS655392 AWV655392:AWW655392 AMZ655392:ANA655392 ADD655392:ADE655392 TH655392:TI655392 JL655392:JM655392 P655392:Q655392 WVX589856:WVY589856 WMB589856:WMC589856 WCF589856:WCG589856 VSJ589856:VSK589856 VIN589856:VIO589856 UYR589856:UYS589856 UOV589856:UOW589856 UEZ589856:UFA589856 TVD589856:TVE589856 TLH589856:TLI589856 TBL589856:TBM589856 SRP589856:SRQ589856 SHT589856:SHU589856 RXX589856:RXY589856 ROB589856:ROC589856 REF589856:REG589856 QUJ589856:QUK589856 QKN589856:QKO589856 QAR589856:QAS589856 PQV589856:PQW589856 PGZ589856:PHA589856 OXD589856:OXE589856 ONH589856:ONI589856 ODL589856:ODM589856 NTP589856:NTQ589856 NJT589856:NJU589856 MZX589856:MZY589856 MQB589856:MQC589856 MGF589856:MGG589856 LWJ589856:LWK589856 LMN589856:LMO589856 LCR589856:LCS589856 KSV589856:KSW589856 KIZ589856:KJA589856 JZD589856:JZE589856 JPH589856:JPI589856 JFL589856:JFM589856 IVP589856:IVQ589856 ILT589856:ILU589856 IBX589856:IBY589856 HSB589856:HSC589856 HIF589856:HIG589856 GYJ589856:GYK589856 GON589856:GOO589856 GER589856:GES589856 FUV589856:FUW589856 FKZ589856:FLA589856 FBD589856:FBE589856 ERH589856:ERI589856 EHL589856:EHM589856 DXP589856:DXQ589856 DNT589856:DNU589856 DDX589856:DDY589856 CUB589856:CUC589856 CKF589856:CKG589856 CAJ589856:CAK589856 BQN589856:BQO589856 BGR589856:BGS589856 AWV589856:AWW589856 AMZ589856:ANA589856 ADD589856:ADE589856 TH589856:TI589856 JL589856:JM589856 P589856:Q589856 WVX524320:WVY524320 WMB524320:WMC524320 WCF524320:WCG524320 VSJ524320:VSK524320 VIN524320:VIO524320 UYR524320:UYS524320 UOV524320:UOW524320 UEZ524320:UFA524320 TVD524320:TVE524320 TLH524320:TLI524320 TBL524320:TBM524320 SRP524320:SRQ524320 SHT524320:SHU524320 RXX524320:RXY524320 ROB524320:ROC524320 REF524320:REG524320 QUJ524320:QUK524320 QKN524320:QKO524320 QAR524320:QAS524320 PQV524320:PQW524320 PGZ524320:PHA524320 OXD524320:OXE524320 ONH524320:ONI524320 ODL524320:ODM524320 NTP524320:NTQ524320 NJT524320:NJU524320 MZX524320:MZY524320 MQB524320:MQC524320 MGF524320:MGG524320 LWJ524320:LWK524320 LMN524320:LMO524320 LCR524320:LCS524320 KSV524320:KSW524320 KIZ524320:KJA524320 JZD524320:JZE524320 JPH524320:JPI524320 JFL524320:JFM524320 IVP524320:IVQ524320 ILT524320:ILU524320 IBX524320:IBY524320 HSB524320:HSC524320 HIF524320:HIG524320 GYJ524320:GYK524320 GON524320:GOO524320 GER524320:GES524320 FUV524320:FUW524320 FKZ524320:FLA524320 FBD524320:FBE524320 ERH524320:ERI524320 EHL524320:EHM524320 DXP524320:DXQ524320 DNT524320:DNU524320 DDX524320:DDY524320 CUB524320:CUC524320 CKF524320:CKG524320 CAJ524320:CAK524320 BQN524320:BQO524320 BGR524320:BGS524320 AWV524320:AWW524320 AMZ524320:ANA524320 ADD524320:ADE524320 TH524320:TI524320 JL524320:JM524320 P524320:Q524320 WVX458784:WVY458784 WMB458784:WMC458784 WCF458784:WCG458784 VSJ458784:VSK458784 VIN458784:VIO458784 UYR458784:UYS458784 UOV458784:UOW458784 UEZ458784:UFA458784 TVD458784:TVE458784 TLH458784:TLI458784 TBL458784:TBM458784 SRP458784:SRQ458784 SHT458784:SHU458784 RXX458784:RXY458784 ROB458784:ROC458784 REF458784:REG458784 QUJ458784:QUK458784 QKN458784:QKO458784 QAR458784:QAS458784 PQV458784:PQW458784 PGZ458784:PHA458784 OXD458784:OXE458784 ONH458784:ONI458784 ODL458784:ODM458784 NTP458784:NTQ458784 NJT458784:NJU458784 MZX458784:MZY458784 MQB458784:MQC458784 MGF458784:MGG458784 LWJ458784:LWK458784 LMN458784:LMO458784 LCR458784:LCS458784 KSV458784:KSW458784 KIZ458784:KJA458784 JZD458784:JZE458784 JPH458784:JPI458784 JFL458784:JFM458784 IVP458784:IVQ458784 ILT458784:ILU458784 IBX458784:IBY458784 HSB458784:HSC458784 HIF458784:HIG458784 GYJ458784:GYK458784 GON458784:GOO458784 GER458784:GES458784 FUV458784:FUW458784 FKZ458784:FLA458784 FBD458784:FBE458784 ERH458784:ERI458784 EHL458784:EHM458784 DXP458784:DXQ458784 DNT458784:DNU458784 DDX458784:DDY458784 CUB458784:CUC458784 CKF458784:CKG458784 CAJ458784:CAK458784 BQN458784:BQO458784 BGR458784:BGS458784 AWV458784:AWW458784 AMZ458784:ANA458784 ADD458784:ADE458784 TH458784:TI458784 JL458784:JM458784 P458784:Q458784 WVX393248:WVY393248 WMB393248:WMC393248 WCF393248:WCG393248 VSJ393248:VSK393248 VIN393248:VIO393248 UYR393248:UYS393248 UOV393248:UOW393248 UEZ393248:UFA393248 TVD393248:TVE393248 TLH393248:TLI393248 TBL393248:TBM393248 SRP393248:SRQ393248 SHT393248:SHU393248 RXX393248:RXY393248 ROB393248:ROC393248 REF393248:REG393248 QUJ393248:QUK393248 QKN393248:QKO393248 QAR393248:QAS393248 PQV393248:PQW393248 PGZ393248:PHA393248 OXD393248:OXE393248 ONH393248:ONI393248 ODL393248:ODM393248 NTP393248:NTQ393248 NJT393248:NJU393248 MZX393248:MZY393248 MQB393248:MQC393248 MGF393248:MGG393248 LWJ393248:LWK393248 LMN393248:LMO393248 LCR393248:LCS393248 KSV393248:KSW393248 KIZ393248:KJA393248 JZD393248:JZE393248 JPH393248:JPI393248 JFL393248:JFM393248 IVP393248:IVQ393248 ILT393248:ILU393248 IBX393248:IBY393248 HSB393248:HSC393248 HIF393248:HIG393248 GYJ393248:GYK393248 GON393248:GOO393248 GER393248:GES393248 FUV393248:FUW393248 FKZ393248:FLA393248 FBD393248:FBE393248 ERH393248:ERI393248 EHL393248:EHM393248 DXP393248:DXQ393248 DNT393248:DNU393248 DDX393248:DDY393248 CUB393248:CUC393248 CKF393248:CKG393248 CAJ393248:CAK393248 BQN393248:BQO393248 BGR393248:BGS393248 AWV393248:AWW393248 AMZ393248:ANA393248 ADD393248:ADE393248 TH393248:TI393248 JL393248:JM393248 P393248:Q393248 WVX327712:WVY327712 WMB327712:WMC327712 WCF327712:WCG327712 VSJ327712:VSK327712 VIN327712:VIO327712 UYR327712:UYS327712 UOV327712:UOW327712 UEZ327712:UFA327712 TVD327712:TVE327712 TLH327712:TLI327712 TBL327712:TBM327712 SRP327712:SRQ327712 SHT327712:SHU327712 RXX327712:RXY327712 ROB327712:ROC327712 REF327712:REG327712 QUJ327712:QUK327712 QKN327712:QKO327712 QAR327712:QAS327712 PQV327712:PQW327712 PGZ327712:PHA327712 OXD327712:OXE327712 ONH327712:ONI327712 ODL327712:ODM327712 NTP327712:NTQ327712 NJT327712:NJU327712 MZX327712:MZY327712 MQB327712:MQC327712 MGF327712:MGG327712 LWJ327712:LWK327712 LMN327712:LMO327712 LCR327712:LCS327712 KSV327712:KSW327712 KIZ327712:KJA327712 JZD327712:JZE327712 JPH327712:JPI327712 JFL327712:JFM327712 IVP327712:IVQ327712 ILT327712:ILU327712 IBX327712:IBY327712 HSB327712:HSC327712 HIF327712:HIG327712 GYJ327712:GYK327712 GON327712:GOO327712 GER327712:GES327712 FUV327712:FUW327712 FKZ327712:FLA327712 FBD327712:FBE327712 ERH327712:ERI327712 EHL327712:EHM327712 DXP327712:DXQ327712 DNT327712:DNU327712 DDX327712:DDY327712 CUB327712:CUC327712 CKF327712:CKG327712 CAJ327712:CAK327712 BQN327712:BQO327712 BGR327712:BGS327712 AWV327712:AWW327712 AMZ327712:ANA327712 ADD327712:ADE327712 TH327712:TI327712 JL327712:JM327712 P327712:Q327712 WVX262176:WVY262176 WMB262176:WMC262176 WCF262176:WCG262176 VSJ262176:VSK262176 VIN262176:VIO262176 UYR262176:UYS262176 UOV262176:UOW262176 UEZ262176:UFA262176 TVD262176:TVE262176 TLH262176:TLI262176 TBL262176:TBM262176 SRP262176:SRQ262176 SHT262176:SHU262176 RXX262176:RXY262176 ROB262176:ROC262176 REF262176:REG262176 QUJ262176:QUK262176 QKN262176:QKO262176 QAR262176:QAS262176 PQV262176:PQW262176 PGZ262176:PHA262176 OXD262176:OXE262176 ONH262176:ONI262176 ODL262176:ODM262176 NTP262176:NTQ262176 NJT262176:NJU262176 MZX262176:MZY262176 MQB262176:MQC262176 MGF262176:MGG262176 LWJ262176:LWK262176 LMN262176:LMO262176 LCR262176:LCS262176 KSV262176:KSW262176 KIZ262176:KJA262176 JZD262176:JZE262176 JPH262176:JPI262176 JFL262176:JFM262176 IVP262176:IVQ262176 ILT262176:ILU262176 IBX262176:IBY262176 HSB262176:HSC262176 HIF262176:HIG262176 GYJ262176:GYK262176 GON262176:GOO262176 GER262176:GES262176 FUV262176:FUW262176 FKZ262176:FLA262176 FBD262176:FBE262176 ERH262176:ERI262176 EHL262176:EHM262176 DXP262176:DXQ262176 DNT262176:DNU262176 DDX262176:DDY262176 CUB262176:CUC262176 CKF262176:CKG262176 CAJ262176:CAK262176 BQN262176:BQO262176 BGR262176:BGS262176 AWV262176:AWW262176 AMZ262176:ANA262176 ADD262176:ADE262176 TH262176:TI262176 JL262176:JM262176 P262176:Q262176 WVX196640:WVY196640 WMB196640:WMC196640 WCF196640:WCG196640 VSJ196640:VSK196640 VIN196640:VIO196640 UYR196640:UYS196640 UOV196640:UOW196640 UEZ196640:UFA196640 TVD196640:TVE196640 TLH196640:TLI196640 TBL196640:TBM196640 SRP196640:SRQ196640 SHT196640:SHU196640 RXX196640:RXY196640 ROB196640:ROC196640 REF196640:REG196640 QUJ196640:QUK196640 QKN196640:QKO196640 QAR196640:QAS196640 PQV196640:PQW196640 PGZ196640:PHA196640 OXD196640:OXE196640 ONH196640:ONI196640 ODL196640:ODM196640 NTP196640:NTQ196640 NJT196640:NJU196640 MZX196640:MZY196640 MQB196640:MQC196640 MGF196640:MGG196640 LWJ196640:LWK196640 LMN196640:LMO196640 LCR196640:LCS196640 KSV196640:KSW196640 KIZ196640:KJA196640 JZD196640:JZE196640 JPH196640:JPI196640 JFL196640:JFM196640 IVP196640:IVQ196640 ILT196640:ILU196640 IBX196640:IBY196640 HSB196640:HSC196640 HIF196640:HIG196640 GYJ196640:GYK196640 GON196640:GOO196640 GER196640:GES196640 FUV196640:FUW196640 FKZ196640:FLA196640 FBD196640:FBE196640 ERH196640:ERI196640 EHL196640:EHM196640 DXP196640:DXQ196640 DNT196640:DNU196640 DDX196640:DDY196640 CUB196640:CUC196640 CKF196640:CKG196640 CAJ196640:CAK196640 BQN196640:BQO196640 BGR196640:BGS196640 AWV196640:AWW196640 AMZ196640:ANA196640 ADD196640:ADE196640 TH196640:TI196640 JL196640:JM196640 P196640:Q196640 WVX131104:WVY131104 WMB131104:WMC131104 WCF131104:WCG131104 VSJ131104:VSK131104 VIN131104:VIO131104 UYR131104:UYS131104 UOV131104:UOW131104 UEZ131104:UFA131104 TVD131104:TVE131104 TLH131104:TLI131104 TBL131104:TBM131104 SRP131104:SRQ131104 SHT131104:SHU131104 RXX131104:RXY131104 ROB131104:ROC131104 REF131104:REG131104 QUJ131104:QUK131104 QKN131104:QKO131104 QAR131104:QAS131104 PQV131104:PQW131104 PGZ131104:PHA131104 OXD131104:OXE131104 ONH131104:ONI131104 ODL131104:ODM131104 NTP131104:NTQ131104 NJT131104:NJU131104 MZX131104:MZY131104 MQB131104:MQC131104 MGF131104:MGG131104 LWJ131104:LWK131104 LMN131104:LMO131104 LCR131104:LCS131104 KSV131104:KSW131104 KIZ131104:KJA131104 JZD131104:JZE131104 JPH131104:JPI131104 JFL131104:JFM131104 IVP131104:IVQ131104 ILT131104:ILU131104 IBX131104:IBY131104 HSB131104:HSC131104 HIF131104:HIG131104 GYJ131104:GYK131104 GON131104:GOO131104 GER131104:GES131104 FUV131104:FUW131104 FKZ131104:FLA131104 FBD131104:FBE131104 ERH131104:ERI131104 EHL131104:EHM131104 DXP131104:DXQ131104 DNT131104:DNU131104 DDX131104:DDY131104 CUB131104:CUC131104 CKF131104:CKG131104 CAJ131104:CAK131104 BQN131104:BQO131104 BGR131104:BGS131104 AWV131104:AWW131104 AMZ131104:ANA131104 ADD131104:ADE131104 TH131104:TI131104 JL131104:JM131104 P131104:Q131104 WVX65568:WVY65568 WMB65568:WMC65568 WCF65568:WCG65568 VSJ65568:VSK65568 VIN65568:VIO65568 UYR65568:UYS65568 UOV65568:UOW65568 UEZ65568:UFA65568 TVD65568:TVE65568 TLH65568:TLI65568 TBL65568:TBM65568 SRP65568:SRQ65568 SHT65568:SHU65568 RXX65568:RXY65568 ROB65568:ROC65568 REF65568:REG65568 QUJ65568:QUK65568 QKN65568:QKO65568 QAR65568:QAS65568 PQV65568:PQW65568 PGZ65568:PHA65568 OXD65568:OXE65568 ONH65568:ONI65568 ODL65568:ODM65568 NTP65568:NTQ65568 NJT65568:NJU65568 MZX65568:MZY65568 MQB65568:MQC65568 MGF65568:MGG65568 LWJ65568:LWK65568 LMN65568:LMO65568 LCR65568:LCS65568 KSV65568:KSW65568 KIZ65568:KJA65568 JZD65568:JZE65568 JPH65568:JPI65568 JFL65568:JFM65568 IVP65568:IVQ65568 ILT65568:ILU65568 IBX65568:IBY65568 HSB65568:HSC65568 HIF65568:HIG65568 GYJ65568:GYK65568 GON65568:GOO65568 GER65568:GES65568 FUV65568:FUW65568 FKZ65568:FLA65568 FBD65568:FBE65568 ERH65568:ERI65568 EHL65568:EHM65568 DXP65568:DXQ65568 DNT65568:DNU65568 DDX65568:DDY65568 CUB65568:CUC65568 CKF65568:CKG65568 CAJ65568:CAK65568 BQN65568:BQO65568 BGR65568:BGS65568 AWV65568:AWW65568 AMZ65568:ANA65568 ADD65568:ADE65568 TH65568:TI65568 JL65568:JM65568 P65568:Q65568 WVV32:WVW32 WLZ32:WMA32 WCD32:WCE32 VSH32:VSI32 VIL32:VIM32 UYP32:UYQ32 UOT32:UOU32 UEX32:UEY32 TVB32:TVC32 TLF32:TLG32 TBJ32:TBK32 SRN32:SRO32 SHR32:SHS32 RXV32:RXW32 RNZ32:ROA32 RED32:REE32 QUH32:QUI32 QKL32:QKM32 QAP32:QAQ32 PQT32:PQU32 PGX32:PGY32 OXB32:OXC32 ONF32:ONG32 ODJ32:ODK32 NTN32:NTO32 NJR32:NJS32 MZV32:MZW32 MPZ32:MQA32 MGD32:MGE32 LWH32:LWI32 LML32:LMM32 LCP32:LCQ32 KST32:KSU32 KIX32:KIY32 JZB32:JZC32 JPF32:JPG32 JFJ32:JFK32 IVN32:IVO32 ILR32:ILS32 IBV32:IBW32 HRZ32:HSA32 HID32:HIE32 GYH32:GYI32 GOL32:GOM32 GEP32:GEQ32 FUT32:FUU32 FKX32:FKY32 FBB32:FBC32 ERF32:ERG32 EHJ32:EHK32 DXN32:DXO32 DNR32:DNS32 DDV32:DDW32 CTZ32:CUA32 CKD32:CKE32 CAH32:CAI32 BQL32:BQM32 BGP32:BGQ32 AWT32:AWU32 AMX32:AMY32 ADB32:ADC32 TF32:TG32 JJ32:JK32" xr:uid="{38669FE5-D086-4198-B9EE-ABF94514B1C2}">
      <formula1>$AB$1:$AB$16</formula1>
    </dataValidation>
  </dataValidations>
  <printOptions horizontalCentered="1" verticalCentered="1"/>
  <pageMargins left="0.23622047244094499" right="0.23622047244094499" top="0.51" bottom="0.51" header="0.5" footer="0.5"/>
  <pageSetup scale="54" orientation="landscape" r:id="rId1"/>
  <headerFooter alignWithMargins="0">
    <oddFooter>&amp;R&amp;10Revised: July 2025</oddFooter>
  </headerFooter>
  <colBreaks count="1" manualBreakCount="1">
    <brk id="6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6EDB-44F3-433B-B66B-0AA1EFECB637}">
  <sheetPr>
    <tabColor theme="4" tint="0.59999389629810485"/>
    <pageSetUpPr fitToPage="1"/>
  </sheetPr>
  <dimension ref="A1:F55"/>
  <sheetViews>
    <sheetView zoomScale="90" zoomScaleNormal="90" workbookViewId="0">
      <selection activeCell="C8" sqref="C8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10</v>
      </c>
      <c r="B1" s="152" t="s">
        <v>20</v>
      </c>
      <c r="C1" s="153"/>
      <c r="D1" s="154"/>
    </row>
    <row r="2" spans="1:4" ht="69">
      <c r="A2" s="9"/>
      <c r="B2" s="2"/>
      <c r="C2" s="5" t="s">
        <v>17</v>
      </c>
      <c r="D2" s="6" t="s">
        <v>9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11</v>
      </c>
      <c r="B13" s="155" t="s">
        <v>19</v>
      </c>
      <c r="C13" s="156"/>
      <c r="D13" s="157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5"/>
    </row>
    <row r="24" spans="1:6" ht="65.25" customHeight="1">
      <c r="A24" s="9"/>
      <c r="B24" s="148" t="s">
        <v>14</v>
      </c>
      <c r="C24" s="76" t="s">
        <v>186</v>
      </c>
      <c r="D24" s="98"/>
    </row>
    <row r="25" spans="1:6" ht="15">
      <c r="A25" s="9"/>
      <c r="B25" s="148"/>
      <c r="C25" s="77" t="s">
        <v>184</v>
      </c>
      <c r="D25" s="98"/>
    </row>
    <row r="26" spans="1:6" ht="15.6" thickBot="1">
      <c r="A26" s="9"/>
      <c r="B26" s="149"/>
      <c r="C26" s="78" t="s">
        <v>185</v>
      </c>
      <c r="D26" s="99"/>
    </row>
    <row r="27" spans="1:6" ht="15.6" thickBot="1">
      <c r="A27" s="9"/>
      <c r="B27" s="150" t="s">
        <v>188</v>
      </c>
      <c r="C27" s="151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12</v>
      </c>
      <c r="B29" s="158" t="s">
        <v>18</v>
      </c>
      <c r="C29" s="159"/>
      <c r="D29" s="160"/>
      <c r="E29" s="4"/>
      <c r="F29" s="4"/>
    </row>
    <row r="30" spans="1:6" ht="69">
      <c r="A30" s="9"/>
      <c r="B30" s="2"/>
      <c r="C30" s="5" t="s">
        <v>17</v>
      </c>
      <c r="D30" s="6" t="s">
        <v>9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13</v>
      </c>
      <c r="B41" s="155" t="s">
        <v>21</v>
      </c>
      <c r="C41" s="156"/>
      <c r="D41" s="157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0.7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188</v>
      </c>
      <c r="C55" s="147"/>
      <c r="D55" s="90">
        <f>D52+D53+D54</f>
        <v>0</v>
      </c>
    </row>
  </sheetData>
  <sheetProtection algorithmName="SHA-512" hashValue="UJsEIrn7uQFjsmgYzCOc7757oNmcoR6IRk3v0+UJcOSXETyYzc0NeoLoTIKsvuwOj5d2iRKrtaF7U6aWcg0ZAg==" saltValue="+c3S+z5sk4BLLvAFyURXuA==" spinCount="100000" sheet="1" objects="1" scenarios="1" selectLockedCells="1"/>
  <mergeCells count="8">
    <mergeCell ref="B55:C55"/>
    <mergeCell ref="B52:B54"/>
    <mergeCell ref="B27:C27"/>
    <mergeCell ref="B1:D1"/>
    <mergeCell ref="B13:D13"/>
    <mergeCell ref="B29:D29"/>
    <mergeCell ref="B41:D41"/>
    <mergeCell ref="B24:B26"/>
  </mergeCells>
  <conditionalFormatting sqref="D27:D28">
    <cfRule type="cellIs" dxfId="20" priority="3" operator="notEqual">
      <formula>$C$23</formula>
    </cfRule>
  </conditionalFormatting>
  <conditionalFormatting sqref="D55">
    <cfRule type="cellIs" dxfId="19" priority="1" operator="notEqual">
      <formula>$C$51</formula>
    </cfRule>
  </conditionalFormatting>
  <pageMargins left="0.7" right="0.7" top="0.75" bottom="0.75" header="0.3" footer="0.3"/>
  <pageSetup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116-2AE5-4DDD-A880-C10716C30AC1}">
  <sheetPr>
    <tabColor theme="4" tint="0.59999389629810485"/>
    <pageSetUpPr fitToPage="1"/>
  </sheetPr>
  <dimension ref="A1:F39"/>
  <sheetViews>
    <sheetView workbookViewId="0">
      <selection activeCell="C6" sqref="C6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67</v>
      </c>
      <c r="B1" s="152" t="s">
        <v>22</v>
      </c>
      <c r="C1" s="153"/>
      <c r="D1" s="154"/>
    </row>
    <row r="2" spans="1:4" ht="69">
      <c r="A2" s="9"/>
      <c r="B2" s="2"/>
      <c r="C2" s="5" t="s">
        <v>16</v>
      </c>
      <c r="D2" s="6" t="s">
        <v>208</v>
      </c>
    </row>
    <row r="3" spans="1:4">
      <c r="A3" s="9"/>
      <c r="B3" s="2" t="s">
        <v>5</v>
      </c>
      <c r="C3" s="94">
        <v>0</v>
      </c>
      <c r="D3" s="95"/>
    </row>
    <row r="4" spans="1:4">
      <c r="A4" s="9"/>
      <c r="B4" s="11" t="s">
        <v>15</v>
      </c>
      <c r="C4" s="12">
        <f>SUM(C3)</f>
        <v>0</v>
      </c>
      <c r="D4" s="84"/>
    </row>
    <row r="5" spans="1:4" s="1" customFormat="1" ht="21">
      <c r="A5" s="8" t="s">
        <v>68</v>
      </c>
      <c r="B5" s="155" t="s">
        <v>23</v>
      </c>
      <c r="C5" s="156"/>
      <c r="D5" s="157"/>
    </row>
    <row r="6" spans="1:4">
      <c r="A6" s="9"/>
      <c r="B6" s="2" t="s">
        <v>0</v>
      </c>
      <c r="C6" s="96">
        <v>0</v>
      </c>
      <c r="D6" s="97"/>
    </row>
    <row r="7" spans="1:4">
      <c r="A7" s="9"/>
      <c r="B7" s="2" t="s">
        <v>1</v>
      </c>
      <c r="C7" s="96">
        <v>0</v>
      </c>
      <c r="D7" s="97"/>
    </row>
    <row r="8" spans="1:4">
      <c r="A8" s="9"/>
      <c r="B8" s="2" t="s">
        <v>2</v>
      </c>
      <c r="C8" s="96">
        <v>0</v>
      </c>
      <c r="D8" s="97"/>
    </row>
    <row r="9" spans="1:4">
      <c r="A9" s="9"/>
      <c r="B9" s="2" t="s">
        <v>8</v>
      </c>
      <c r="C9" s="96">
        <v>0</v>
      </c>
      <c r="D9" s="97"/>
    </row>
    <row r="10" spans="1:4">
      <c r="A10" s="9"/>
      <c r="B10" s="2" t="s">
        <v>3</v>
      </c>
      <c r="C10" s="96">
        <v>0</v>
      </c>
      <c r="D10" s="97"/>
    </row>
    <row r="11" spans="1:4">
      <c r="A11" s="9"/>
      <c r="B11" s="2" t="s">
        <v>4</v>
      </c>
      <c r="C11" s="96">
        <v>0</v>
      </c>
      <c r="D11" s="97"/>
    </row>
    <row r="12" spans="1:4">
      <c r="A12" s="9"/>
      <c r="B12" s="2" t="s">
        <v>5</v>
      </c>
      <c r="C12" s="96">
        <v>0</v>
      </c>
      <c r="D12" s="97"/>
    </row>
    <row r="13" spans="1:4">
      <c r="A13" s="9"/>
      <c r="B13" s="2" t="s">
        <v>6</v>
      </c>
      <c r="C13" s="96">
        <v>0</v>
      </c>
      <c r="D13" s="97"/>
    </row>
    <row r="14" spans="1:4">
      <c r="A14" s="9"/>
      <c r="B14" s="2" t="s">
        <v>7</v>
      </c>
      <c r="C14" s="96">
        <v>0</v>
      </c>
      <c r="D14" s="97"/>
    </row>
    <row r="15" spans="1:4">
      <c r="A15" s="9"/>
      <c r="B15" s="11" t="s">
        <v>15</v>
      </c>
      <c r="C15" s="12">
        <f>SUM(C6:C14)</f>
        <v>0</v>
      </c>
      <c r="D15" s="84"/>
    </row>
    <row r="16" spans="1:4" ht="60" customHeight="1">
      <c r="A16" s="9"/>
      <c r="B16" s="148" t="s">
        <v>14</v>
      </c>
      <c r="C16" s="76" t="s">
        <v>186</v>
      </c>
      <c r="D16" s="97"/>
    </row>
    <row r="17" spans="1:6" ht="15">
      <c r="A17" s="9"/>
      <c r="B17" s="148"/>
      <c r="C17" s="77" t="s">
        <v>184</v>
      </c>
      <c r="D17" s="97"/>
    </row>
    <row r="18" spans="1:6" ht="15.6" thickBot="1">
      <c r="A18" s="9"/>
      <c r="B18" s="149"/>
      <c r="C18" s="78" t="s">
        <v>185</v>
      </c>
      <c r="D18" s="118"/>
    </row>
    <row r="19" spans="1:6" ht="15.6" thickBot="1">
      <c r="A19" s="9"/>
      <c r="B19" s="150" t="s">
        <v>189</v>
      </c>
      <c r="C19" s="151"/>
      <c r="D19" s="86">
        <f>D16+D17+D18</f>
        <v>0</v>
      </c>
    </row>
    <row r="20" spans="1:6" ht="24.6" customHeight="1" thickBot="1">
      <c r="A20" s="9"/>
      <c r="B20" s="87"/>
      <c r="C20" s="88"/>
      <c r="D20" s="89"/>
    </row>
    <row r="21" spans="1:6" s="1" customFormat="1" ht="21">
      <c r="A21" s="8" t="s">
        <v>69</v>
      </c>
      <c r="B21" s="152" t="s">
        <v>24</v>
      </c>
      <c r="C21" s="153"/>
      <c r="D21" s="154"/>
      <c r="E21" s="4"/>
      <c r="F21" s="4"/>
    </row>
    <row r="22" spans="1:6" ht="69">
      <c r="A22" s="9"/>
      <c r="B22" s="2"/>
      <c r="C22" s="5" t="s">
        <v>16</v>
      </c>
      <c r="D22" s="6" t="s">
        <v>208</v>
      </c>
    </row>
    <row r="23" spans="1:6">
      <c r="A23" s="9"/>
      <c r="B23" s="2" t="s">
        <v>5</v>
      </c>
      <c r="C23" s="100">
        <v>0</v>
      </c>
      <c r="D23" s="101"/>
    </row>
    <row r="24" spans="1:6">
      <c r="A24" s="9"/>
      <c r="B24" s="11" t="s">
        <v>15</v>
      </c>
      <c r="C24" s="12">
        <f>SUM(C23)</f>
        <v>0</v>
      </c>
      <c r="D24" s="84"/>
    </row>
    <row r="25" spans="1:6" s="1" customFormat="1" ht="21">
      <c r="A25" s="8" t="s">
        <v>70</v>
      </c>
      <c r="B25" s="155" t="s">
        <v>25</v>
      </c>
      <c r="C25" s="156"/>
      <c r="D25" s="157"/>
    </row>
    <row r="26" spans="1:6" s="1" customFormat="1">
      <c r="A26" s="8"/>
      <c r="B26" s="2" t="s">
        <v>0</v>
      </c>
      <c r="C26" s="102">
        <v>0</v>
      </c>
      <c r="D26" s="103"/>
    </row>
    <row r="27" spans="1:6">
      <c r="A27" s="9"/>
      <c r="B27" s="2" t="s">
        <v>1</v>
      </c>
      <c r="C27" s="102">
        <v>0</v>
      </c>
      <c r="D27" s="103"/>
    </row>
    <row r="28" spans="1:6">
      <c r="A28" s="9"/>
      <c r="B28" s="2" t="s">
        <v>2</v>
      </c>
      <c r="C28" s="102">
        <v>0</v>
      </c>
      <c r="D28" s="103"/>
    </row>
    <row r="29" spans="1:6">
      <c r="A29" s="9"/>
      <c r="B29" s="2" t="s">
        <v>8</v>
      </c>
      <c r="C29" s="102">
        <v>0</v>
      </c>
      <c r="D29" s="103"/>
    </row>
    <row r="30" spans="1:6">
      <c r="A30" s="9"/>
      <c r="B30" s="2" t="s">
        <v>3</v>
      </c>
      <c r="C30" s="102">
        <v>0</v>
      </c>
      <c r="D30" s="103"/>
    </row>
    <row r="31" spans="1:6">
      <c r="A31" s="9"/>
      <c r="B31" s="2" t="s">
        <v>4</v>
      </c>
      <c r="C31" s="102">
        <v>0</v>
      </c>
      <c r="D31" s="103"/>
    </row>
    <row r="32" spans="1:6">
      <c r="A32" s="9"/>
      <c r="B32" s="2" t="s">
        <v>5</v>
      </c>
      <c r="C32" s="102">
        <v>0</v>
      </c>
      <c r="D32" s="103"/>
    </row>
    <row r="33" spans="1:4">
      <c r="A33" s="9"/>
      <c r="B33" s="2" t="s">
        <v>6</v>
      </c>
      <c r="C33" s="102">
        <v>0</v>
      </c>
      <c r="D33" s="103"/>
    </row>
    <row r="34" spans="1:4">
      <c r="A34" s="9"/>
      <c r="B34" s="2" t="s">
        <v>7</v>
      </c>
      <c r="C34" s="102">
        <v>0</v>
      </c>
      <c r="D34" s="103"/>
    </row>
    <row r="35" spans="1:4">
      <c r="A35" s="9"/>
      <c r="B35" s="11" t="s">
        <v>15</v>
      </c>
      <c r="C35" s="12">
        <f>SUM(C26:C34)</f>
        <v>0</v>
      </c>
      <c r="D35" s="84"/>
    </row>
    <row r="36" spans="1:4" ht="60" customHeight="1">
      <c r="A36" s="9"/>
      <c r="B36" s="148" t="s">
        <v>14</v>
      </c>
      <c r="C36" s="76" t="s">
        <v>186</v>
      </c>
      <c r="D36" s="103"/>
    </row>
    <row r="37" spans="1:4" ht="15">
      <c r="B37" s="148"/>
      <c r="C37" s="77" t="s">
        <v>184</v>
      </c>
      <c r="D37" s="103"/>
    </row>
    <row r="38" spans="1:4" ht="15.6" thickBot="1">
      <c r="B38" s="149"/>
      <c r="C38" s="78" t="s">
        <v>185</v>
      </c>
      <c r="D38" s="119"/>
    </row>
    <row r="39" spans="1:4" ht="15.6" thickBot="1">
      <c r="A39" s="9"/>
      <c r="B39" s="146" t="s">
        <v>190</v>
      </c>
      <c r="C39" s="147"/>
      <c r="D39" s="90">
        <f>D36+D37+D38</f>
        <v>0</v>
      </c>
    </row>
  </sheetData>
  <sheetProtection algorithmName="SHA-512" hashValue="FJ6EnMJyYE2lzgbDBmQdTW+P5V6sJdpbUdzg7fgGtE0R5hj5rsNUrMAQVN/4W8EtERCek4TUHKLCRtJ8yiN/kw==" saltValue="z67PS3sU4az66YLfR809Ew==" spinCount="100000" sheet="1" objects="1" scenarios="1" selectLockedCells="1"/>
  <mergeCells count="8">
    <mergeCell ref="B39:C39"/>
    <mergeCell ref="B36:B38"/>
    <mergeCell ref="B1:D1"/>
    <mergeCell ref="B25:D25"/>
    <mergeCell ref="B21:D21"/>
    <mergeCell ref="B5:D5"/>
    <mergeCell ref="B16:B18"/>
    <mergeCell ref="B19:C19"/>
  </mergeCells>
  <conditionalFormatting sqref="D19">
    <cfRule type="cellIs" dxfId="18" priority="2" operator="notEqual">
      <formula>$C$15</formula>
    </cfRule>
  </conditionalFormatting>
  <conditionalFormatting sqref="D39">
    <cfRule type="cellIs" dxfId="17" priority="1" operator="notEqual">
      <formula>$C$35</formula>
    </cfRule>
  </conditionalFormatting>
  <pageMargins left="0.7" right="0.7" top="0.75" bottom="0.75" header="0.3" footer="0.3"/>
  <pageSetup scale="6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C4F3-1EEE-4E0B-A459-E2CCB8B0DB8F}">
  <sheetPr>
    <tabColor theme="4" tint="0.59999389629810485"/>
    <pageSetUpPr fitToPage="1"/>
  </sheetPr>
  <dimension ref="A1:F57"/>
  <sheetViews>
    <sheetView workbookViewId="0">
      <selection activeCell="C37" sqref="C37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71</v>
      </c>
      <c r="B1" s="152" t="s">
        <v>99</v>
      </c>
      <c r="C1" s="153"/>
      <c r="D1" s="154"/>
    </row>
    <row r="2" spans="1:4" ht="55.2">
      <c r="A2" s="9"/>
      <c r="B2" s="2"/>
      <c r="C2" s="5" t="s">
        <v>27</v>
      </c>
      <c r="D2" s="6" t="s">
        <v>26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72</v>
      </c>
      <c r="B13" s="155" t="s">
        <v>100</v>
      </c>
      <c r="C13" s="156"/>
      <c r="D13" s="157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0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5.6" thickBot="1">
      <c r="A27" s="9"/>
      <c r="B27" s="150" t="s">
        <v>191</v>
      </c>
      <c r="C27" s="151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73</v>
      </c>
      <c r="B29" s="152" t="s">
        <v>101</v>
      </c>
      <c r="C29" s="153"/>
      <c r="D29" s="154"/>
      <c r="E29" s="4"/>
      <c r="F29" s="4"/>
    </row>
    <row r="30" spans="1:6" ht="55.2">
      <c r="A30" s="9"/>
      <c r="B30" s="2"/>
      <c r="C30" s="7" t="s">
        <v>27</v>
      </c>
      <c r="D30" s="6" t="s">
        <v>26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74</v>
      </c>
      <c r="B41" s="155" t="s">
        <v>102</v>
      </c>
      <c r="C41" s="156"/>
      <c r="D41" s="157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0.7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192</v>
      </c>
      <c r="C55" s="147"/>
      <c r="D55" s="90">
        <f>D52+D53+D54</f>
        <v>0</v>
      </c>
    </row>
    <row r="57" spans="1:4">
      <c r="B57" s="161" t="s">
        <v>205</v>
      </c>
      <c r="C57" s="161"/>
      <c r="D57" s="113">
        <f>C12+C40</f>
        <v>0</v>
      </c>
    </row>
  </sheetData>
  <sheetProtection algorithmName="SHA-512" hashValue="Wfbdl79hMDBAuEos8VMj0O1eHtFDXO9VEcsmwmDXoH1gBSevHuUp4nNGKWBu7JVIheaZPsSABBwvs4nDYXh77w==" saltValue="ttYeepUJeQnwULJdbkydyg==" spinCount="100000" sheet="1" objects="1" scenarios="1" selectLockedCells="1"/>
  <mergeCells count="9">
    <mergeCell ref="B57:C57"/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C12">
    <cfRule type="cellIs" dxfId="16" priority="1" operator="greaterThan">
      <formula>40000</formula>
    </cfRule>
  </conditionalFormatting>
  <conditionalFormatting sqref="C40">
    <cfRule type="cellIs" dxfId="15" priority="2" operator="greaterThan">
      <formula>40000</formula>
    </cfRule>
  </conditionalFormatting>
  <conditionalFormatting sqref="D27:D28">
    <cfRule type="cellIs" dxfId="14" priority="5" operator="notEqual">
      <formula>$C$23</formula>
    </cfRule>
  </conditionalFormatting>
  <conditionalFormatting sqref="D55">
    <cfRule type="cellIs" dxfId="13" priority="4" operator="notEqual">
      <formula>$C$51</formula>
    </cfRule>
  </conditionalFormatting>
  <conditionalFormatting sqref="D57">
    <cfRule type="cellIs" dxfId="12" priority="3" operator="greaterThan">
      <formula>40000</formula>
    </cfRule>
  </conditionalFormatting>
  <pageMargins left="0.7" right="0.7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487F-381A-4E40-879B-EF6F8B6A34D8}">
  <sheetPr>
    <tabColor rgb="FF92D050"/>
    <pageSetUpPr fitToPage="1"/>
  </sheetPr>
  <dimension ref="A1:F55"/>
  <sheetViews>
    <sheetView workbookViewId="0">
      <selection activeCell="D5" sqref="D5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75</v>
      </c>
      <c r="B1" s="152" t="s">
        <v>28</v>
      </c>
      <c r="C1" s="153"/>
      <c r="D1" s="154"/>
    </row>
    <row r="2" spans="1:4" ht="41.4">
      <c r="A2" s="9"/>
      <c r="B2" s="2"/>
      <c r="C2" s="5" t="s">
        <v>32</v>
      </c>
      <c r="D2" s="6" t="s">
        <v>48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76</v>
      </c>
      <c r="B13" s="155" t="s">
        <v>29</v>
      </c>
      <c r="C13" s="156"/>
      <c r="D13" s="157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2.25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5.6" thickBot="1">
      <c r="A27" s="9"/>
      <c r="B27" s="150" t="s">
        <v>193</v>
      </c>
      <c r="C27" s="151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77</v>
      </c>
      <c r="B29" s="152" t="s">
        <v>30</v>
      </c>
      <c r="C29" s="153"/>
      <c r="D29" s="154"/>
      <c r="E29" s="4"/>
      <c r="F29" s="4"/>
    </row>
    <row r="30" spans="1:6" ht="55.2">
      <c r="A30" s="9"/>
      <c r="B30" s="2"/>
      <c r="C30" s="7" t="s">
        <v>33</v>
      </c>
      <c r="D30" s="6" t="s">
        <v>49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78</v>
      </c>
      <c r="B41" s="155" t="s">
        <v>31</v>
      </c>
      <c r="C41" s="156"/>
      <c r="D41" s="157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0.7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194</v>
      </c>
      <c r="C55" s="147"/>
      <c r="D55" s="90">
        <f>D52+D53+D54</f>
        <v>0</v>
      </c>
    </row>
  </sheetData>
  <sheetProtection algorithmName="SHA-512" hashValue="dOi3cnop+M/qUCwxLQQW78QWx4uWgedZLhF3Ruj+/8xWTDg6SWWlVB3OY0x7B7YaYnXUjgeQqKoef/xXmUQhmA==" saltValue="dJXo3hJ0PRi7oqBC5E72pw==" spinCount="100000" sheet="1" objects="1" scenarios="1" selectLockedCells="1"/>
  <mergeCells count="8"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D27">
    <cfRule type="cellIs" dxfId="11" priority="2" operator="notEqual">
      <formula>$C$23</formula>
    </cfRule>
  </conditionalFormatting>
  <conditionalFormatting sqref="D55">
    <cfRule type="cellIs" dxfId="10" priority="1" operator="notEqual">
      <formula>$C$51</formula>
    </cfRule>
  </conditionalFormatting>
  <pageMargins left="0.7" right="0.7" top="0.75" bottom="0.75" header="0.3" footer="0.3"/>
  <pageSetup scale="65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6B9F-FD0E-4997-898F-54FE7DA2238D}">
  <sheetPr>
    <tabColor rgb="FF92D050"/>
    <pageSetUpPr fitToPage="1"/>
  </sheetPr>
  <dimension ref="A1:F55"/>
  <sheetViews>
    <sheetView topLeftCell="A34" workbookViewId="0">
      <selection activeCell="D47" sqref="D47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79</v>
      </c>
      <c r="B1" s="152" t="s">
        <v>34</v>
      </c>
      <c r="C1" s="153"/>
      <c r="D1" s="154"/>
    </row>
    <row r="2" spans="1:4" ht="41.4">
      <c r="A2" s="9"/>
      <c r="B2" s="2"/>
      <c r="C2" s="5" t="s">
        <v>32</v>
      </c>
      <c r="D2" s="6" t="s">
        <v>46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80</v>
      </c>
      <c r="B13" s="155" t="s">
        <v>35</v>
      </c>
      <c r="C13" s="156"/>
      <c r="D13" s="157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3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6.5" customHeight="1" thickBot="1">
      <c r="A27" s="9"/>
      <c r="B27" s="146" t="s">
        <v>195</v>
      </c>
      <c r="C27" s="162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81</v>
      </c>
      <c r="B29" s="152" t="s">
        <v>36</v>
      </c>
      <c r="C29" s="153"/>
      <c r="D29" s="154"/>
      <c r="E29" s="4"/>
      <c r="F29" s="4"/>
    </row>
    <row r="30" spans="1:6" ht="55.2">
      <c r="A30" s="9"/>
      <c r="B30" s="2"/>
      <c r="C30" s="7" t="s">
        <v>43</v>
      </c>
      <c r="D30" s="6" t="s">
        <v>42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82</v>
      </c>
      <c r="B41" s="155" t="s">
        <v>37</v>
      </c>
      <c r="C41" s="156"/>
      <c r="D41" s="157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5.2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196</v>
      </c>
      <c r="C55" s="147"/>
      <c r="D55" s="90">
        <f>D52+D53+D54</f>
        <v>0</v>
      </c>
    </row>
  </sheetData>
  <sheetProtection algorithmName="SHA-512" hashValue="XYr49JLTKmfVgidC/O6P+dp0H673Dt6wYhGuAoMTu/GkBdcG312KcEqNi5B96edPr9NowY0hXwCWlqhoHhYk3A==" saltValue="PUiGbrBWlIiQ9AAjjgI1NA==" spinCount="100000" sheet="1" objects="1" scenarios="1" selectLockedCells="1"/>
  <mergeCells count="8"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D27:D28">
    <cfRule type="cellIs" dxfId="9" priority="2" operator="notEqual">
      <formula>$C$23</formula>
    </cfRule>
  </conditionalFormatting>
  <conditionalFormatting sqref="D55">
    <cfRule type="cellIs" dxfId="8" priority="1" operator="notEqual">
      <formula>$C$51</formula>
    </cfRule>
  </conditionalFormatting>
  <pageMargins left="0.7" right="0.7" top="0.75" bottom="0.75" header="0.3" footer="0.3"/>
  <pageSetup scale="65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BAA6-427A-467D-92C2-0B6B38DD92AD}">
  <sheetPr>
    <tabColor rgb="FF92D050"/>
    <pageSetUpPr fitToPage="1"/>
  </sheetPr>
  <dimension ref="A1:F55"/>
  <sheetViews>
    <sheetView workbookViewId="0">
      <selection activeCell="C3" sqref="C3"/>
    </sheetView>
  </sheetViews>
  <sheetFormatPr defaultRowHeight="13.8"/>
  <cols>
    <col min="1" max="1" width="4.59765625" style="10" customWidth="1"/>
    <col min="2" max="2" width="19.8984375" customWidth="1"/>
    <col min="3" max="3" width="17.3984375" customWidth="1"/>
    <col min="4" max="4" width="97.296875" customWidth="1"/>
    <col min="5" max="5" width="34.59765625" customWidth="1"/>
  </cols>
  <sheetData>
    <row r="1" spans="1:4" s="1" customFormat="1" ht="21">
      <c r="A1" s="8" t="s">
        <v>83</v>
      </c>
      <c r="B1" s="152" t="s">
        <v>38</v>
      </c>
      <c r="C1" s="153"/>
      <c r="D1" s="154"/>
    </row>
    <row r="2" spans="1:4" ht="41.4">
      <c r="A2" s="9"/>
      <c r="B2" s="2"/>
      <c r="C2" s="5" t="s">
        <v>32</v>
      </c>
      <c r="D2" s="6" t="s">
        <v>47</v>
      </c>
    </row>
    <row r="3" spans="1:4">
      <c r="A3" s="9"/>
      <c r="B3" s="2" t="s">
        <v>0</v>
      </c>
      <c r="C3" s="94">
        <v>0</v>
      </c>
      <c r="D3" s="95"/>
    </row>
    <row r="4" spans="1:4">
      <c r="A4" s="9"/>
      <c r="B4" s="2" t="s">
        <v>1</v>
      </c>
      <c r="C4" s="94">
        <v>0</v>
      </c>
      <c r="D4" s="95"/>
    </row>
    <row r="5" spans="1:4">
      <c r="A5" s="9"/>
      <c r="B5" s="2" t="s">
        <v>2</v>
      </c>
      <c r="C5" s="94">
        <v>0</v>
      </c>
      <c r="D5" s="95"/>
    </row>
    <row r="6" spans="1:4">
      <c r="A6" s="9"/>
      <c r="B6" s="2" t="s">
        <v>8</v>
      </c>
      <c r="C6" s="94">
        <v>0</v>
      </c>
      <c r="D6" s="95"/>
    </row>
    <row r="7" spans="1:4">
      <c r="A7" s="9"/>
      <c r="B7" s="2" t="s">
        <v>3</v>
      </c>
      <c r="C7" s="94">
        <v>0</v>
      </c>
      <c r="D7" s="95"/>
    </row>
    <row r="8" spans="1:4">
      <c r="A8" s="9"/>
      <c r="B8" s="2" t="s">
        <v>4</v>
      </c>
      <c r="C8" s="94">
        <v>0</v>
      </c>
      <c r="D8" s="95"/>
    </row>
    <row r="9" spans="1:4">
      <c r="A9" s="9"/>
      <c r="B9" s="2" t="s">
        <v>5</v>
      </c>
      <c r="C9" s="94">
        <v>0</v>
      </c>
      <c r="D9" s="95"/>
    </row>
    <row r="10" spans="1:4">
      <c r="A10" s="9"/>
      <c r="B10" s="2" t="s">
        <v>6</v>
      </c>
      <c r="C10" s="94">
        <v>0</v>
      </c>
      <c r="D10" s="95"/>
    </row>
    <row r="11" spans="1:4">
      <c r="A11" s="9"/>
      <c r="B11" s="2" t="s">
        <v>7</v>
      </c>
      <c r="C11" s="94">
        <v>0</v>
      </c>
      <c r="D11" s="95"/>
    </row>
    <row r="12" spans="1:4">
      <c r="A12" s="9"/>
      <c r="B12" s="11" t="s">
        <v>15</v>
      </c>
      <c r="C12" s="12">
        <f>SUM(C3:C11)</f>
        <v>0</v>
      </c>
      <c r="D12" s="84"/>
    </row>
    <row r="13" spans="1:4" s="1" customFormat="1" ht="21">
      <c r="A13" s="8" t="s">
        <v>84</v>
      </c>
      <c r="B13" s="155" t="s">
        <v>39</v>
      </c>
      <c r="C13" s="156"/>
      <c r="D13" s="157"/>
    </row>
    <row r="14" spans="1:4">
      <c r="A14" s="9"/>
      <c r="B14" s="2" t="s">
        <v>0</v>
      </c>
      <c r="C14" s="96">
        <v>0</v>
      </c>
      <c r="D14" s="97"/>
    </row>
    <row r="15" spans="1:4">
      <c r="A15" s="9"/>
      <c r="B15" s="2" t="s">
        <v>1</v>
      </c>
      <c r="C15" s="96">
        <v>0</v>
      </c>
      <c r="D15" s="97"/>
    </row>
    <row r="16" spans="1:4">
      <c r="A16" s="9"/>
      <c r="B16" s="2" t="s">
        <v>2</v>
      </c>
      <c r="C16" s="96">
        <v>0</v>
      </c>
      <c r="D16" s="97"/>
    </row>
    <row r="17" spans="1:6">
      <c r="A17" s="9"/>
      <c r="B17" s="2" t="s">
        <v>8</v>
      </c>
      <c r="C17" s="96">
        <v>0</v>
      </c>
      <c r="D17" s="97"/>
    </row>
    <row r="18" spans="1:6">
      <c r="A18" s="9"/>
      <c r="B18" s="2" t="s">
        <v>3</v>
      </c>
      <c r="C18" s="96">
        <v>0</v>
      </c>
      <c r="D18" s="97"/>
    </row>
    <row r="19" spans="1:6">
      <c r="A19" s="9"/>
      <c r="B19" s="2" t="s">
        <v>4</v>
      </c>
      <c r="C19" s="96">
        <v>0</v>
      </c>
      <c r="D19" s="97"/>
    </row>
    <row r="20" spans="1:6">
      <c r="A20" s="9"/>
      <c r="B20" s="2" t="s">
        <v>5</v>
      </c>
      <c r="C20" s="96">
        <v>0</v>
      </c>
      <c r="D20" s="97"/>
    </row>
    <row r="21" spans="1:6">
      <c r="A21" s="9"/>
      <c r="B21" s="2" t="s">
        <v>6</v>
      </c>
      <c r="C21" s="96">
        <v>0</v>
      </c>
      <c r="D21" s="97"/>
    </row>
    <row r="22" spans="1:6">
      <c r="A22" s="9"/>
      <c r="B22" s="2" t="s">
        <v>7</v>
      </c>
      <c r="C22" s="96">
        <v>0</v>
      </c>
      <c r="D22" s="97"/>
    </row>
    <row r="23" spans="1:6">
      <c r="A23" s="9"/>
      <c r="B23" s="11" t="s">
        <v>15</v>
      </c>
      <c r="C23" s="12">
        <f>SUM(C14:C22)</f>
        <v>0</v>
      </c>
      <c r="D23" s="84"/>
    </row>
    <row r="24" spans="1:6" ht="65.25" customHeight="1">
      <c r="A24" s="9"/>
      <c r="B24" s="148" t="s">
        <v>14</v>
      </c>
      <c r="C24" s="76" t="s">
        <v>186</v>
      </c>
      <c r="D24" s="106"/>
    </row>
    <row r="25" spans="1:6" ht="15">
      <c r="A25" s="9"/>
      <c r="B25" s="148"/>
      <c r="C25" s="77" t="s">
        <v>184</v>
      </c>
      <c r="D25" s="106"/>
    </row>
    <row r="26" spans="1:6" ht="15.6" thickBot="1">
      <c r="A26" s="9"/>
      <c r="B26" s="149"/>
      <c r="C26" s="78" t="s">
        <v>185</v>
      </c>
      <c r="D26" s="107"/>
    </row>
    <row r="27" spans="1:6" ht="16.5" customHeight="1" thickBot="1">
      <c r="A27" s="9"/>
      <c r="B27" s="146" t="s">
        <v>197</v>
      </c>
      <c r="C27" s="162"/>
      <c r="D27" s="86">
        <f>D24+D25+D26</f>
        <v>0</v>
      </c>
    </row>
    <row r="28" spans="1:6" ht="24.6" customHeight="1" thickBot="1">
      <c r="A28" s="9"/>
      <c r="B28" s="87"/>
      <c r="C28" s="88"/>
      <c r="D28" s="89"/>
    </row>
    <row r="29" spans="1:6" s="1" customFormat="1" ht="21">
      <c r="A29" s="8" t="s">
        <v>85</v>
      </c>
      <c r="B29" s="152" t="s">
        <v>40</v>
      </c>
      <c r="C29" s="153"/>
      <c r="D29" s="154"/>
      <c r="E29" s="4"/>
      <c r="F29" s="4"/>
    </row>
    <row r="30" spans="1:6" ht="55.2">
      <c r="A30" s="9"/>
      <c r="B30" s="2"/>
      <c r="C30" s="7" t="s">
        <v>44</v>
      </c>
      <c r="D30" s="6" t="s">
        <v>45</v>
      </c>
    </row>
    <row r="31" spans="1:6">
      <c r="A31" s="9"/>
      <c r="B31" s="2" t="s">
        <v>0</v>
      </c>
      <c r="C31" s="100">
        <v>0</v>
      </c>
      <c r="D31" s="101"/>
    </row>
    <row r="32" spans="1:6">
      <c r="A32" s="9"/>
      <c r="B32" s="2" t="s">
        <v>1</v>
      </c>
      <c r="C32" s="100">
        <v>0</v>
      </c>
      <c r="D32" s="101"/>
    </row>
    <row r="33" spans="1:4">
      <c r="A33" s="9"/>
      <c r="B33" s="2" t="s">
        <v>2</v>
      </c>
      <c r="C33" s="100">
        <v>0</v>
      </c>
      <c r="D33" s="101"/>
    </row>
    <row r="34" spans="1:4">
      <c r="A34" s="9"/>
      <c r="B34" s="2" t="s">
        <v>8</v>
      </c>
      <c r="C34" s="100">
        <v>0</v>
      </c>
      <c r="D34" s="101"/>
    </row>
    <row r="35" spans="1:4">
      <c r="A35" s="9"/>
      <c r="B35" s="2" t="s">
        <v>3</v>
      </c>
      <c r="C35" s="100">
        <v>0</v>
      </c>
      <c r="D35" s="101"/>
    </row>
    <row r="36" spans="1:4">
      <c r="A36" s="9"/>
      <c r="B36" s="2" t="s">
        <v>4</v>
      </c>
      <c r="C36" s="100">
        <v>0</v>
      </c>
      <c r="D36" s="101"/>
    </row>
    <row r="37" spans="1:4">
      <c r="A37" s="9"/>
      <c r="B37" s="2" t="s">
        <v>5</v>
      </c>
      <c r="C37" s="100">
        <v>0</v>
      </c>
      <c r="D37" s="101"/>
    </row>
    <row r="38" spans="1:4">
      <c r="A38" s="9"/>
      <c r="B38" s="2" t="s">
        <v>6</v>
      </c>
      <c r="C38" s="100">
        <v>0</v>
      </c>
      <c r="D38" s="101"/>
    </row>
    <row r="39" spans="1:4">
      <c r="A39" s="9"/>
      <c r="B39" s="2" t="s">
        <v>7</v>
      </c>
      <c r="C39" s="100">
        <v>0</v>
      </c>
      <c r="D39" s="101"/>
    </row>
    <row r="40" spans="1:4">
      <c r="A40" s="9"/>
      <c r="B40" s="11" t="s">
        <v>15</v>
      </c>
      <c r="C40" s="12">
        <f>SUM(C31:C39)</f>
        <v>0</v>
      </c>
      <c r="D40" s="84"/>
    </row>
    <row r="41" spans="1:4" s="1" customFormat="1" ht="21">
      <c r="A41" s="8" t="s">
        <v>86</v>
      </c>
      <c r="B41" s="155" t="s">
        <v>41</v>
      </c>
      <c r="C41" s="156"/>
      <c r="D41" s="157"/>
    </row>
    <row r="42" spans="1:4" s="1" customFormat="1">
      <c r="A42" s="8"/>
      <c r="B42" s="2" t="s">
        <v>0</v>
      </c>
      <c r="C42" s="102">
        <v>0</v>
      </c>
      <c r="D42" s="103"/>
    </row>
    <row r="43" spans="1:4">
      <c r="A43" s="9"/>
      <c r="B43" s="2" t="s">
        <v>1</v>
      </c>
      <c r="C43" s="102">
        <v>0</v>
      </c>
      <c r="D43" s="103"/>
    </row>
    <row r="44" spans="1:4">
      <c r="A44" s="9"/>
      <c r="B44" s="2" t="s">
        <v>2</v>
      </c>
      <c r="C44" s="102">
        <v>0</v>
      </c>
      <c r="D44" s="103"/>
    </row>
    <row r="45" spans="1:4">
      <c r="A45" s="9"/>
      <c r="B45" s="2" t="s">
        <v>8</v>
      </c>
      <c r="C45" s="102">
        <v>0</v>
      </c>
      <c r="D45" s="103"/>
    </row>
    <row r="46" spans="1:4">
      <c r="A46" s="9"/>
      <c r="B46" s="2" t="s">
        <v>3</v>
      </c>
      <c r="C46" s="102">
        <v>0</v>
      </c>
      <c r="D46" s="103"/>
    </row>
    <row r="47" spans="1:4">
      <c r="A47" s="9"/>
      <c r="B47" s="2" t="s">
        <v>4</v>
      </c>
      <c r="C47" s="102">
        <v>0</v>
      </c>
      <c r="D47" s="103"/>
    </row>
    <row r="48" spans="1:4">
      <c r="A48" s="9"/>
      <c r="B48" s="2" t="s">
        <v>5</v>
      </c>
      <c r="C48" s="102">
        <v>0</v>
      </c>
      <c r="D48" s="103"/>
    </row>
    <row r="49" spans="1:4">
      <c r="A49" s="9"/>
      <c r="B49" s="2" t="s">
        <v>6</v>
      </c>
      <c r="C49" s="102">
        <v>0</v>
      </c>
      <c r="D49" s="103"/>
    </row>
    <row r="50" spans="1:4">
      <c r="A50" s="9"/>
      <c r="B50" s="2" t="s">
        <v>7</v>
      </c>
      <c r="C50" s="102">
        <v>0</v>
      </c>
      <c r="D50" s="103"/>
    </row>
    <row r="51" spans="1:4">
      <c r="A51" s="9"/>
      <c r="B51" s="11" t="s">
        <v>15</v>
      </c>
      <c r="C51" s="12">
        <f>SUM(C42:C50)</f>
        <v>0</v>
      </c>
      <c r="D51" s="84"/>
    </row>
    <row r="52" spans="1:4" ht="64.5" customHeight="1">
      <c r="A52" s="9"/>
      <c r="B52" s="148" t="s">
        <v>14</v>
      </c>
      <c r="C52" s="76" t="s">
        <v>186</v>
      </c>
      <c r="D52" s="104"/>
    </row>
    <row r="53" spans="1:4" ht="15">
      <c r="B53" s="148"/>
      <c r="C53" s="77" t="s">
        <v>184</v>
      </c>
      <c r="D53" s="104"/>
    </row>
    <row r="54" spans="1:4" ht="15.6" thickBot="1">
      <c r="B54" s="149"/>
      <c r="C54" s="78" t="s">
        <v>185</v>
      </c>
      <c r="D54" s="105"/>
    </row>
    <row r="55" spans="1:4" ht="15.6" thickBot="1">
      <c r="A55" s="9"/>
      <c r="B55" s="146" t="s">
        <v>198</v>
      </c>
      <c r="C55" s="147"/>
      <c r="D55" s="90">
        <f>D52+D53+D54</f>
        <v>0</v>
      </c>
    </row>
  </sheetData>
  <sheetProtection algorithmName="SHA-512" hashValue="GQLz/+YQIAnjmaM+1TF4dkQt6ARDH03THNBakDkihj0rH2YHVQjRolY1w8fgjshpaU6zR/UUiaiq9Bza/pswlA==" saltValue="R2zqXJ55BfcHfKlvgtgsPA==" spinCount="100000" sheet="1" objects="1" scenarios="1" selectLockedCells="1"/>
  <mergeCells count="8">
    <mergeCell ref="B55:C55"/>
    <mergeCell ref="B52:B54"/>
    <mergeCell ref="B1:D1"/>
    <mergeCell ref="B13:D13"/>
    <mergeCell ref="B29:D29"/>
    <mergeCell ref="B41:D41"/>
    <mergeCell ref="B24:B26"/>
    <mergeCell ref="B27:C27"/>
  </mergeCells>
  <conditionalFormatting sqref="D27:D28">
    <cfRule type="cellIs" dxfId="7" priority="2" operator="notEqual">
      <formula>$C$23</formula>
    </cfRule>
  </conditionalFormatting>
  <conditionalFormatting sqref="D55">
    <cfRule type="cellIs" dxfId="6" priority="1" operator="notEqual">
      <formula>$C$51</formula>
    </cfRule>
  </conditionalFormatting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Cover Sheet</vt:lpstr>
      <vt:lpstr>Distribution Roll Up</vt:lpstr>
      <vt:lpstr>Grant Roll Up</vt:lpstr>
      <vt:lpstr>Prevention</vt:lpstr>
      <vt:lpstr>Law Enforcement</vt:lpstr>
      <vt:lpstr>Teen Court</vt:lpstr>
      <vt:lpstr> Outpatient TX</vt:lpstr>
      <vt:lpstr>Jail-Based TX</vt:lpstr>
      <vt:lpstr>Preventative TX</vt:lpstr>
      <vt:lpstr>Screening</vt:lpstr>
      <vt:lpstr>Compliance</vt:lpstr>
      <vt:lpstr>Program Admin</vt:lpstr>
      <vt:lpstr>'Distribution Roll Up'!BUDGET</vt:lpstr>
      <vt:lpstr>BUDGET</vt:lpstr>
      <vt:lpstr>'Distribution Roll Up'!Print_Area</vt:lpstr>
      <vt:lpstr>'Grant Roll 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Gutierrez, Erica, DFA</dc:creator>
  <cp:lastModifiedBy>Malia Melhoff</cp:lastModifiedBy>
  <cp:lastPrinted>2025-11-07T20:59:44Z</cp:lastPrinted>
  <dcterms:created xsi:type="dcterms:W3CDTF">2025-09-05T19:27:26Z</dcterms:created>
  <dcterms:modified xsi:type="dcterms:W3CDTF">2025-12-04T22:28:15Z</dcterms:modified>
</cp:coreProperties>
</file>